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kubeckak\AppData\Local\Microsoft\Windows\INetCache\Content.Outlook\5VYEDGQ5\"/>
    </mc:Choice>
  </mc:AlternateContent>
  <xr:revisionPtr revIDLastSave="0" documentId="13_ncr:1_{17FD9C0D-591A-453E-A6EF-DE77D63EB186}" xr6:coauthVersionLast="47" xr6:coauthVersionMax="47" xr10:uidLastSave="{00000000-0000-0000-0000-000000000000}"/>
  <bookViews>
    <workbookView xWindow="-118" yWindow="-118" windowWidth="25370" windowHeight="13667" xr2:uid="{6936DC9E-5DAF-4F5A-944A-05AD3D4509BE}"/>
  </bookViews>
  <sheets>
    <sheet name="Oferta" sheetId="1" r:id="rId1"/>
    <sheet name="Podsuma" sheetId="4" r:id="rId2"/>
  </sheets>
  <definedNames>
    <definedName name="_xlnm._FilterDatabase" localSheetId="0" hidden="1">Oferta!$A$1:$I$215</definedName>
    <definedName name="_xlnm._FilterDatabase" localSheetId="1" hidden="1">Podsuma!$A$2:$C$30</definedName>
    <definedName name="_Hlk190421911" localSheetId="0">Oferta!$A$1</definedName>
    <definedName name="_Hlk190422062" localSheetId="0">Oferta!#REF!</definedName>
    <definedName name="_Hlk190427248" localSheetId="0">Oferta!#REF!</definedName>
    <definedName name="_xlnm.Print_Area" localSheetId="0">Oferta!$A$1:$I$214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97" i="1" l="1"/>
  <c r="F98" i="1"/>
  <c r="F18" i="1" l="1"/>
  <c r="F77" i="1" l="1"/>
  <c r="F78" i="1" s="1"/>
  <c r="B12" i="4" s="1"/>
  <c r="F19" i="1"/>
  <c r="F47" i="1"/>
  <c r="F48" i="1" s="1"/>
  <c r="B7" i="4" s="1"/>
  <c r="F151" i="1"/>
  <c r="F103" i="1"/>
  <c r="F104" i="1" s="1"/>
  <c r="B16" i="4" s="1"/>
  <c r="F167" i="1"/>
  <c r="F168" i="1" s="1"/>
  <c r="B23" i="4" s="1"/>
  <c r="F180" i="1"/>
  <c r="F181" i="1" s="1"/>
  <c r="B25" i="4" s="1"/>
  <c r="F117" i="1"/>
  <c r="F118" i="1" s="1"/>
  <c r="B18" i="4" s="1"/>
  <c r="F193" i="1"/>
  <c r="F194" i="1" s="1"/>
  <c r="B27" i="4" s="1"/>
  <c r="F34" i="1"/>
  <c r="F35" i="1" s="1"/>
  <c r="B5" i="4" s="1"/>
  <c r="F64" i="1"/>
  <c r="F65" i="1" s="1"/>
  <c r="B10" i="4" s="1"/>
  <c r="F158" i="1"/>
  <c r="F99" i="1"/>
  <c r="B15" i="4" s="1"/>
  <c r="F142" i="1"/>
  <c r="F52" i="1"/>
  <c r="F53" i="1" s="1"/>
  <c r="B8" i="4" s="1"/>
  <c r="F83" i="1"/>
  <c r="F84" i="1" s="1"/>
  <c r="B13" i="4" s="1"/>
  <c r="F124" i="1"/>
  <c r="F134" i="1" s="1"/>
  <c r="B19" i="4" s="1"/>
  <c r="F152" i="1"/>
  <c r="F40" i="1"/>
  <c r="F41" i="1" s="1"/>
  <c r="B6" i="4" s="1"/>
  <c r="F70" i="1"/>
  <c r="F71" i="1" s="1"/>
  <c r="B11" i="4" s="1"/>
  <c r="F110" i="1"/>
  <c r="F111" i="1" s="1"/>
  <c r="B17" i="4" s="1"/>
  <c r="F159" i="1"/>
  <c r="F173" i="1"/>
  <c r="F174" i="1" s="1"/>
  <c r="B24" i="4" s="1"/>
  <c r="F58" i="1"/>
  <c r="F59" i="1" s="1"/>
  <c r="B9" i="4" s="1"/>
  <c r="F90" i="1"/>
  <c r="F91" i="1" s="1"/>
  <c r="B14" i="4" s="1"/>
  <c r="F141" i="1"/>
  <c r="F187" i="1"/>
  <c r="F188" i="1" s="1"/>
  <c r="B26" i="4" s="1"/>
  <c r="F202" i="1"/>
  <c r="F203" i="1" s="1"/>
  <c r="B28" i="4" s="1"/>
  <c r="F26" i="1"/>
  <c r="F27" i="1" s="1"/>
  <c r="B4" i="4" s="1"/>
  <c r="F153" i="1"/>
  <c r="F16" i="1"/>
  <c r="H18" i="1"/>
  <c r="H77" i="1" l="1"/>
  <c r="H78" i="1" s="1"/>
  <c r="C12" i="4" s="1"/>
  <c r="H159" i="1"/>
  <c r="H19" i="1"/>
  <c r="F143" i="1"/>
  <c r="B20" i="4" s="1"/>
  <c r="F20" i="1"/>
  <c r="B3" i="4" s="1"/>
  <c r="H103" i="1"/>
  <c r="H104" i="1" s="1"/>
  <c r="C16" i="4" s="1"/>
  <c r="H151" i="1"/>
  <c r="H153" i="1"/>
  <c r="H47" i="1"/>
  <c r="H48" i="1" s="1"/>
  <c r="C7" i="4" s="1"/>
  <c r="F160" i="1"/>
  <c r="B22" i="4" s="1"/>
  <c r="F154" i="1"/>
  <c r="B21" i="4" s="1"/>
  <c r="H167" i="1"/>
  <c r="H168" i="1" s="1"/>
  <c r="C23" i="4" s="1"/>
  <c r="H26" i="1"/>
  <c r="H27" i="1" s="1"/>
  <c r="C4" i="4" s="1"/>
  <c r="H187" i="1"/>
  <c r="H188" i="1" s="1"/>
  <c r="C26" i="4" s="1"/>
  <c r="H141" i="1"/>
  <c r="H193" i="1"/>
  <c r="H194" i="1" s="1"/>
  <c r="C27" i="4" s="1"/>
  <c r="H34" i="1"/>
  <c r="H35" i="1" s="1"/>
  <c r="C5" i="4" s="1"/>
  <c r="H180" i="1"/>
  <c r="H181" i="1" s="1"/>
  <c r="C25" i="4" s="1"/>
  <c r="H90" i="1"/>
  <c r="H91" i="1" s="1"/>
  <c r="C14" i="4" s="1"/>
  <c r="H58" i="1"/>
  <c r="H59" i="1" s="1"/>
  <c r="C9" i="4" s="1"/>
  <c r="H83" i="1"/>
  <c r="H84" i="1" s="1"/>
  <c r="C13" i="4" s="1"/>
  <c r="H64" i="1"/>
  <c r="H65" i="1" s="1"/>
  <c r="C10" i="4" s="1"/>
  <c r="H40" i="1"/>
  <c r="H41" i="1" s="1"/>
  <c r="C6" i="4" s="1"/>
  <c r="H158" i="1"/>
  <c r="H160" i="1" s="1"/>
  <c r="C22" i="4" s="1"/>
  <c r="H173" i="1"/>
  <c r="H174" i="1" s="1"/>
  <c r="C24" i="4" s="1"/>
  <c r="H97" i="1"/>
  <c r="H117" i="1"/>
  <c r="H118" i="1" s="1"/>
  <c r="C18" i="4" s="1"/>
  <c r="H152" i="1"/>
  <c r="H142" i="1"/>
  <c r="H202" i="1"/>
  <c r="H203" i="1" s="1"/>
  <c r="C28" i="4" s="1"/>
  <c r="H110" i="1"/>
  <c r="H111" i="1" s="1"/>
  <c r="C17" i="4" s="1"/>
  <c r="H124" i="1"/>
  <c r="H134" i="1" s="1"/>
  <c r="C19" i="4" s="1"/>
  <c r="H98" i="1"/>
  <c r="H70" i="1"/>
  <c r="H71" i="1" s="1"/>
  <c r="C11" i="4" s="1"/>
  <c r="H16" i="1"/>
  <c r="H20" i="1" s="1"/>
  <c r="C3" i="4" s="1"/>
  <c r="H52" i="1"/>
  <c r="H53" i="1" s="1"/>
  <c r="C8" i="4" s="1"/>
  <c r="B29" i="4" l="1"/>
  <c r="H99" i="1"/>
  <c r="C15" i="4" s="1"/>
  <c r="H154" i="1"/>
  <c r="C21" i="4" s="1"/>
  <c r="H143" i="1"/>
  <c r="C20" i="4" s="1"/>
  <c r="C29" i="4" l="1"/>
</calcChain>
</file>

<file path=xl/sharedStrings.xml><?xml version="1.0" encoding="utf-8"?>
<sst xmlns="http://schemas.openxmlformats.org/spreadsheetml/2006/main" count="418" uniqueCount="165">
  <si>
    <t>Numer referencyjny postępowania:</t>
  </si>
  <si>
    <t xml:space="preserve">           WSZ-EP-7/2025</t>
  </si>
  <si>
    <t>Załącznik nr 2 do SWZ</t>
  </si>
  <si>
    <r>
      <t>FORMULARZ ASORTYMENTOWO-CENOWY</t>
    </r>
    <r>
      <rPr>
        <b/>
        <sz val="14"/>
        <color rgb="FF000000"/>
        <rFont val="Arial"/>
        <family val="2"/>
        <charset val="238"/>
      </rPr>
      <t xml:space="preserve"> </t>
    </r>
  </si>
  <si>
    <r>
      <t>1.</t>
    </r>
    <r>
      <rPr>
        <b/>
        <sz val="7"/>
        <color theme="1"/>
        <rFont val="Times New Roman"/>
        <family val="1"/>
        <charset val="238"/>
      </rPr>
      <t xml:space="preserve">     </t>
    </r>
    <r>
      <rPr>
        <b/>
        <sz val="11"/>
        <color theme="1"/>
        <rFont val="Times New Roman"/>
        <family val="1"/>
        <charset val="238"/>
      </rPr>
      <t>Oferujemy wykonanie zamówienia za ceny:</t>
    </r>
  </si>
  <si>
    <t>Lp</t>
  </si>
  <si>
    <t>Nazwa</t>
  </si>
  <si>
    <t>Objętość</t>
  </si>
  <si>
    <t>Ilość szt</t>
  </si>
  <si>
    <t xml:space="preserve"> Cena jedn.netto szt </t>
  </si>
  <si>
    <t xml:space="preserve"> Wartość netto </t>
  </si>
  <si>
    <t xml:space="preserve"> Podatek VAT </t>
  </si>
  <si>
    <t xml:space="preserve"> Wartość brutto </t>
  </si>
  <si>
    <t>Nazwa handlowa/ producent/ wielkość opakowania/ Numer GTIN lub inny kod jednoznacznie identyfikujący produkt</t>
  </si>
  <si>
    <t>Razem wartość pakietu:</t>
  </si>
  <si>
    <t>Podatek VAT</t>
  </si>
  <si>
    <t xml:space="preserve"> Podatek VAT</t>
  </si>
  <si>
    <t>*nieoferowany produkt skreślić</t>
  </si>
  <si>
    <t>Nazwa międzynarodowa</t>
  </si>
  <si>
    <t xml:space="preserve">Postać </t>
  </si>
  <si>
    <t xml:space="preserve"> Cena jedn. netto za szt. </t>
  </si>
  <si>
    <t>dojelitowe</t>
  </si>
  <si>
    <t xml:space="preserve">Pakiet 20   </t>
  </si>
  <si>
    <t xml:space="preserve">Podatek VAT </t>
  </si>
  <si>
    <r>
      <t xml:space="preserve">Dieta bezresztkowa normokaloryczna (1 – </t>
    </r>
    <r>
      <rPr>
        <b/>
        <sz val="11"/>
        <color rgb="FFFF0000"/>
        <rFont val="Calibri"/>
        <family val="2"/>
        <charset val="238"/>
      </rPr>
      <t>1,1</t>
    </r>
    <r>
      <rPr>
        <sz val="11"/>
        <color rgb="FFFF0000"/>
        <rFont val="Calibri"/>
        <family val="2"/>
        <charset val="238"/>
      </rPr>
      <t xml:space="preserve"> </t>
    </r>
    <r>
      <rPr>
        <sz val="11"/>
        <color rgb="FF000000"/>
        <rFont val="Calibri"/>
        <family val="2"/>
        <charset val="238"/>
      </rPr>
      <t xml:space="preserve">kcal/ml), zawartość: białka 4g – </t>
    </r>
    <r>
      <rPr>
        <b/>
        <sz val="11"/>
        <color rgb="FFFF0000"/>
        <rFont val="Calibri"/>
        <family val="2"/>
        <charset val="238"/>
      </rPr>
      <t>4,5g</t>
    </r>
    <r>
      <rPr>
        <sz val="11"/>
        <color rgb="FF000000"/>
        <rFont val="Calibri"/>
        <family val="2"/>
        <charset val="238"/>
      </rPr>
      <t>/100ml (</t>
    </r>
    <r>
      <rPr>
        <b/>
        <sz val="11"/>
        <color rgb="FFFF0000"/>
        <rFont val="Calibri"/>
        <family val="2"/>
        <charset val="238"/>
      </rPr>
      <t>min.</t>
    </r>
    <r>
      <rPr>
        <sz val="11"/>
        <color rgb="FF000000"/>
        <rFont val="Calibri"/>
        <family val="2"/>
        <charset val="238"/>
      </rPr>
      <t xml:space="preserve"> 16% En, źródło: 35% białek serwatkowych, 25% kazeiny, 20% białek soi, 20% białek grochu), ; węglowodanów </t>
    </r>
    <r>
      <rPr>
        <strike/>
        <sz val="11"/>
        <color rgb="FF000000"/>
        <rFont val="Calibri"/>
        <family val="2"/>
        <charset val="238"/>
      </rPr>
      <t>12,3g/100ml</t>
    </r>
    <r>
      <rPr>
        <sz val="11"/>
        <color rgb="FF000000"/>
        <rFont val="Calibri"/>
        <family val="2"/>
        <charset val="238"/>
      </rPr>
      <t xml:space="preserve"> </t>
    </r>
    <r>
      <rPr>
        <b/>
        <sz val="11"/>
        <color rgb="FFFF0000"/>
        <rFont val="Calibri"/>
        <family val="2"/>
        <charset val="238"/>
      </rPr>
      <t>12-13g/100ml</t>
    </r>
    <r>
      <rPr>
        <sz val="11"/>
        <color rgb="FFFF0000"/>
        <rFont val="Calibri"/>
        <family val="2"/>
        <charset val="238"/>
      </rPr>
      <t xml:space="preserve"> </t>
    </r>
    <r>
      <rPr>
        <sz val="11"/>
        <color rgb="FF000000"/>
        <rFont val="Calibri"/>
        <family val="2"/>
        <charset val="238"/>
      </rPr>
      <t xml:space="preserve">(49% - </t>
    </r>
    <r>
      <rPr>
        <b/>
        <sz val="11"/>
        <color rgb="FFFF0000"/>
        <rFont val="Calibri"/>
        <family val="2"/>
        <charset val="238"/>
      </rPr>
      <t>50%</t>
    </r>
    <r>
      <rPr>
        <sz val="11"/>
        <color rgb="FF000000"/>
        <rFont val="Calibri"/>
        <family val="2"/>
        <charset val="238"/>
      </rPr>
      <t xml:space="preserve"> En; w tym </t>
    </r>
    <r>
      <rPr>
        <strike/>
        <sz val="11"/>
        <color rgb="FF000000"/>
        <rFont val="Calibri"/>
        <family val="2"/>
        <charset val="238"/>
      </rPr>
      <t>ponad</t>
    </r>
    <r>
      <rPr>
        <sz val="11"/>
        <color rgb="FF000000"/>
        <rFont val="Calibri"/>
        <family val="2"/>
        <charset val="238"/>
      </rPr>
      <t xml:space="preserve"> </t>
    </r>
    <r>
      <rPr>
        <b/>
        <sz val="11"/>
        <color rgb="FFFF0000"/>
        <rFont val="Calibri"/>
        <family val="2"/>
        <charset val="238"/>
      </rPr>
      <t>min.</t>
    </r>
    <r>
      <rPr>
        <sz val="11"/>
        <color rgb="FF000000"/>
        <rFont val="Calibri"/>
        <family val="2"/>
        <charset val="238"/>
      </rPr>
      <t xml:space="preserve"> </t>
    </r>
    <r>
      <rPr>
        <sz val="11"/>
        <color rgb="FFFF0000"/>
        <rFont val="Calibri"/>
        <family val="2"/>
        <charset val="238"/>
      </rPr>
      <t>90%</t>
    </r>
    <r>
      <rPr>
        <sz val="11"/>
        <color rgb="FF000000"/>
        <rFont val="Calibri"/>
        <family val="2"/>
        <charset val="238"/>
      </rPr>
      <t xml:space="preserve"> węglowodany złożone), tłuszcz </t>
    </r>
    <r>
      <rPr>
        <strike/>
        <sz val="11"/>
        <color rgb="FF000000"/>
        <rFont val="Calibri"/>
        <family val="2"/>
        <charset val="238"/>
      </rPr>
      <t>3,9g/100ml</t>
    </r>
    <r>
      <rPr>
        <sz val="11"/>
        <color rgb="FF000000"/>
        <rFont val="Calibri"/>
        <family val="2"/>
        <charset val="238"/>
      </rPr>
      <t xml:space="preserve"> </t>
    </r>
    <r>
      <rPr>
        <b/>
        <sz val="11"/>
        <color rgb="FFFF0000"/>
        <rFont val="Calibri"/>
        <family val="2"/>
        <charset val="238"/>
      </rPr>
      <t>3,5-4g</t>
    </r>
    <r>
      <rPr>
        <sz val="11"/>
        <color rgb="FF000000"/>
        <rFont val="Calibri"/>
        <family val="2"/>
        <charset val="238"/>
      </rPr>
      <t>/100ml (</t>
    </r>
    <r>
      <rPr>
        <strike/>
        <sz val="11"/>
        <color rgb="FF000000"/>
        <rFont val="Calibri"/>
        <family val="2"/>
        <charset val="238"/>
      </rPr>
      <t>35%</t>
    </r>
    <r>
      <rPr>
        <sz val="11"/>
        <color rgb="FF000000"/>
        <rFont val="Calibri"/>
        <family val="2"/>
        <charset val="238"/>
      </rPr>
      <t xml:space="preserve"> </t>
    </r>
    <r>
      <rPr>
        <b/>
        <sz val="11"/>
        <color rgb="FFFF0000"/>
        <rFont val="Calibri"/>
        <family val="2"/>
        <charset val="238"/>
      </rPr>
      <t>min. 34%</t>
    </r>
    <r>
      <rPr>
        <sz val="11"/>
        <color rgb="FFFF0000"/>
        <rFont val="Calibri"/>
        <family val="2"/>
        <charset val="238"/>
      </rPr>
      <t xml:space="preserve"> </t>
    </r>
    <r>
      <rPr>
        <sz val="11"/>
        <color rgb="FF000000"/>
        <rFont val="Calibri"/>
        <family val="2"/>
        <charset val="238"/>
      </rPr>
      <t>En); zawartość</t>
    </r>
    <r>
      <rPr>
        <strike/>
        <sz val="11"/>
        <color rgb="FF000000"/>
        <rFont val="Calibri"/>
        <family val="2"/>
        <charset val="238"/>
      </rPr>
      <t xml:space="preserve"> </t>
    </r>
    <r>
      <rPr>
        <sz val="11"/>
        <color rgb="FF000000"/>
        <rFont val="Calibri"/>
        <family val="2"/>
        <charset val="238"/>
      </rPr>
      <t>wielonienasyconych tłuszczów omega</t>
    </r>
    <r>
      <rPr>
        <strike/>
        <sz val="11"/>
        <color rgb="FF000000"/>
        <rFont val="Calibri"/>
        <family val="2"/>
        <charset val="238"/>
      </rPr>
      <t>-</t>
    </r>
    <r>
      <rPr>
        <sz val="11"/>
        <color rgb="FF000000"/>
        <rFont val="Calibri"/>
        <family val="2"/>
        <charset val="238"/>
      </rPr>
      <t xml:space="preserve">6/omega-3 w proporcji 2,85; zawartość DHA+EPA nie mniej niż </t>
    </r>
    <r>
      <rPr>
        <strike/>
        <sz val="11"/>
        <color rgb="FF000000"/>
        <rFont val="Calibri"/>
        <family val="2"/>
        <charset val="238"/>
      </rPr>
      <t>33,5/100ml</t>
    </r>
    <r>
      <rPr>
        <sz val="11"/>
        <color rgb="FF000000"/>
        <rFont val="Calibri"/>
        <family val="2"/>
        <charset val="238"/>
      </rPr>
      <t xml:space="preserve"> </t>
    </r>
    <r>
      <rPr>
        <b/>
        <sz val="11"/>
        <color rgb="FFFF0000"/>
        <rFont val="Calibri"/>
        <family val="2"/>
        <charset val="238"/>
      </rPr>
      <t>30mg/100ml</t>
    </r>
    <r>
      <rPr>
        <sz val="11"/>
        <color rgb="FF000000"/>
        <rFont val="Calibri"/>
        <family val="2"/>
        <charset val="238"/>
      </rPr>
      <t xml:space="preserve">, dieta zawierająca </t>
    </r>
  </si>
  <si>
    <t>6 naturalnych karotenoidów (0,20 mg/100ml), klinicznie wolna od laktozy (&lt;0,025g/100ml),</t>
  </si>
  <si>
    <r>
      <t xml:space="preserve">o osmolarności </t>
    </r>
    <r>
      <rPr>
        <strike/>
        <sz val="11"/>
        <color rgb="FF000000"/>
        <rFont val="Calibri"/>
        <family val="2"/>
        <charset val="238"/>
      </rPr>
      <t>255mOsmol/l</t>
    </r>
    <r>
      <rPr>
        <sz val="11"/>
        <color rgb="FF000000"/>
        <rFont val="Calibri"/>
        <family val="2"/>
        <charset val="238"/>
      </rPr>
      <t xml:space="preserve"> </t>
    </r>
  </si>
  <si>
    <t>do 280 mOsmol/l.</t>
  </si>
  <si>
    <t>500ml</t>
  </si>
  <si>
    <t>1000ml</t>
  </si>
  <si>
    <r>
      <t>1500ml</t>
    </r>
    <r>
      <rPr>
        <sz val="11"/>
        <color rgb="FF000000"/>
        <rFont val="Calibri"/>
        <family val="2"/>
        <charset val="238"/>
      </rPr>
      <t xml:space="preserve"> </t>
    </r>
    <r>
      <rPr>
        <b/>
        <sz val="11"/>
        <color rgb="FFFF0000"/>
        <rFont val="Calibri"/>
        <family val="2"/>
        <charset val="238"/>
      </rPr>
      <t>1000ml</t>
    </r>
  </si>
  <si>
    <t xml:space="preserve">Pakiet  22 </t>
  </si>
  <si>
    <t xml:space="preserve">Płynna dieta  peptydowa, normokaloryczna                           i normobiałkowa, kompletna pod względem odżywczym, o smaku neutralnym, bogata w kwasy tłuszczowe MCT- 70%. Do podawania doustnie lub przez zgłębnik. Wartość energetyczna 100 kcal/100 ml (421 kJ/100 ml). Osmolarność 220-250 mOsm/l. </t>
  </si>
  <si>
    <t>płyn 500ml</t>
  </si>
  <si>
    <t>Pakiet 25</t>
  </si>
  <si>
    <t>Dieta kompletna pod względem odżywczym o smaku waniliowym, normalizująca glikemię, o niskim indeksie glikemicznym, hiperkaloryczna (1,5 kcal/ml), bogatobiałkowa (7,7g/100 ml; 21%En, źródło: białko sojowe i kazeina w proporcjach 40:60), węglowodany 11,7g/ 100ml (31% En; ponad 58% węglowodany złożone), tłuszcze 7,7g/ 100ml (46% En), zawierająca 6 rodzajów błonnika rozpuszczalnego i nierozpuszczalnego w proporcjach 80:20, zawartość błonnika 1,5g/100 ml (2% En), obniżony współczynnik oddechowy (powyżej 46% energii z tłuszczu), dieta z zawartością oleju rybiego,  6 naturalnych karotenoidów (0,30 mg/100ml), klinicznie wolna od laktozy (&lt;0,025g/100ml), bez zawartości fruktozy, o osmolarności 395 mOsmol/l.</t>
  </si>
  <si>
    <t>Pakiet 26</t>
  </si>
  <si>
    <r>
      <t>Dieta kompletna pod względem odżywczym normalizująca glikemię, normokaloryczna (</t>
    </r>
    <r>
      <rPr>
        <strike/>
        <sz val="11"/>
        <color rgb="FF000000"/>
        <rFont val="Calibri"/>
        <family val="2"/>
        <charset val="238"/>
      </rPr>
      <t xml:space="preserve">1,03 kcal/ml </t>
    </r>
    <r>
      <rPr>
        <sz val="11"/>
        <color rgb="FF000000"/>
        <rFont val="Calibri"/>
        <family val="2"/>
        <charset val="238"/>
      </rPr>
      <t xml:space="preserve"> </t>
    </r>
    <r>
      <rPr>
        <b/>
        <sz val="11"/>
        <color rgb="FFFF0000"/>
        <rFont val="Calibri"/>
        <family val="2"/>
        <charset val="238"/>
      </rPr>
      <t>1-1,1 kcal/ml)</t>
    </r>
    <r>
      <rPr>
        <sz val="11"/>
        <color rgb="FF000000"/>
        <rFont val="Calibri"/>
        <family val="2"/>
        <charset val="238"/>
      </rPr>
      <t xml:space="preserve">, zawartość: białka </t>
    </r>
    <r>
      <rPr>
        <strike/>
        <sz val="11"/>
        <color rgb="FF000000"/>
        <rFont val="Calibri"/>
        <family val="2"/>
        <charset val="238"/>
      </rPr>
      <t>4,3g/100ml</t>
    </r>
    <r>
      <rPr>
        <sz val="11"/>
        <color rgb="FF000000"/>
        <rFont val="Calibri"/>
        <family val="2"/>
        <charset val="238"/>
      </rPr>
      <t xml:space="preserve">      </t>
    </r>
    <r>
      <rPr>
        <b/>
        <sz val="11"/>
        <color rgb="FFFF0000"/>
        <rFont val="Calibri"/>
        <family val="2"/>
        <charset val="238"/>
      </rPr>
      <t xml:space="preserve">4-4,5/100ml </t>
    </r>
    <r>
      <rPr>
        <sz val="11"/>
        <color rgb="FF000000"/>
        <rFont val="Calibri"/>
        <family val="2"/>
        <charset val="238"/>
      </rPr>
      <t>(</t>
    </r>
    <r>
      <rPr>
        <strike/>
        <sz val="11"/>
        <color rgb="FF000000"/>
        <rFont val="Calibri"/>
        <family val="2"/>
        <charset val="238"/>
      </rPr>
      <t>17%</t>
    </r>
    <r>
      <rPr>
        <sz val="11"/>
        <color rgb="FF000000"/>
        <rFont val="Calibri"/>
        <family val="2"/>
        <charset val="238"/>
      </rPr>
      <t xml:space="preserve"> </t>
    </r>
    <r>
      <rPr>
        <b/>
        <sz val="11"/>
        <color rgb="FFFF0000"/>
        <rFont val="Calibri"/>
        <family val="2"/>
        <charset val="238"/>
      </rPr>
      <t>16 -18 %</t>
    </r>
    <r>
      <rPr>
        <sz val="11"/>
        <color rgb="FF000000"/>
        <rFont val="Calibri"/>
        <family val="2"/>
        <charset val="238"/>
      </rPr>
      <t xml:space="preserve"> En; źródło: białko sojowe), węglowodanów </t>
    </r>
    <r>
      <rPr>
        <strike/>
        <sz val="11"/>
        <color rgb="FF000000"/>
        <rFont val="Calibri"/>
        <family val="2"/>
        <charset val="238"/>
      </rPr>
      <t>11,3g/100ml</t>
    </r>
    <r>
      <rPr>
        <sz val="11"/>
        <color rgb="FF000000"/>
        <rFont val="Calibri"/>
        <family val="2"/>
        <charset val="238"/>
      </rPr>
      <t xml:space="preserve">  </t>
    </r>
    <r>
      <rPr>
        <b/>
        <sz val="11"/>
        <color rgb="FFFF0000"/>
        <rFont val="Calibri"/>
        <family val="2"/>
        <charset val="238"/>
      </rPr>
      <t>9,5-11,5g/100ml</t>
    </r>
    <r>
      <rPr>
        <sz val="11"/>
        <color rgb="FFFF0000"/>
        <rFont val="Calibri"/>
        <family val="2"/>
        <charset val="238"/>
      </rPr>
      <t xml:space="preserve"> </t>
    </r>
    <r>
      <rPr>
        <sz val="11"/>
        <color rgb="FF000000"/>
        <rFont val="Calibri"/>
        <family val="2"/>
        <charset val="238"/>
      </rPr>
      <t>(</t>
    </r>
    <r>
      <rPr>
        <b/>
        <sz val="11"/>
        <color rgb="FFFF0000"/>
        <rFont val="Calibri"/>
        <family val="2"/>
        <charset val="238"/>
      </rPr>
      <t>max.</t>
    </r>
    <r>
      <rPr>
        <sz val="11"/>
        <color rgb="FFFF0000"/>
        <rFont val="Calibri"/>
        <family val="2"/>
        <charset val="238"/>
      </rPr>
      <t xml:space="preserve"> </t>
    </r>
    <r>
      <rPr>
        <sz val="11"/>
        <color rgb="FF000000"/>
        <rFont val="Calibri"/>
        <family val="2"/>
        <charset val="238"/>
      </rPr>
      <t xml:space="preserve">43% En; ponad 77% węglowodanów złożonych),  tłuszczów </t>
    </r>
    <r>
      <rPr>
        <strike/>
        <sz val="11"/>
        <color rgb="FF000000"/>
        <rFont val="Calibri"/>
        <family val="2"/>
        <charset val="238"/>
      </rPr>
      <t>4,2g/100ml</t>
    </r>
    <r>
      <rPr>
        <sz val="11"/>
        <color rgb="FF000000"/>
        <rFont val="Calibri"/>
        <family val="2"/>
        <charset val="238"/>
      </rPr>
      <t xml:space="preserve"> </t>
    </r>
    <r>
      <rPr>
        <b/>
        <sz val="11"/>
        <color rgb="FFFF0000"/>
        <rFont val="Calibri"/>
        <family val="2"/>
        <charset val="238"/>
      </rPr>
      <t>4-4,5g/100ml</t>
    </r>
    <r>
      <rPr>
        <sz val="11"/>
        <color rgb="FF000000"/>
        <rFont val="Calibri"/>
        <family val="2"/>
        <charset val="238"/>
      </rPr>
      <t>(</t>
    </r>
    <r>
      <rPr>
        <strike/>
        <sz val="11"/>
        <color rgb="FF000000"/>
        <rFont val="Calibri"/>
        <family val="2"/>
        <charset val="238"/>
      </rPr>
      <t>37%</t>
    </r>
    <r>
      <rPr>
        <sz val="11"/>
        <color rgb="FF000000"/>
        <rFont val="Calibri"/>
        <family val="2"/>
        <charset val="238"/>
      </rPr>
      <t xml:space="preserve"> </t>
    </r>
    <r>
      <rPr>
        <b/>
        <sz val="11"/>
        <color rgb="FFFF0000"/>
        <rFont val="Calibri"/>
        <family val="2"/>
        <charset val="238"/>
      </rPr>
      <t xml:space="preserve">max. 38% </t>
    </r>
    <r>
      <rPr>
        <sz val="11"/>
        <color rgb="FF000000"/>
        <rFont val="Calibri"/>
        <family val="2"/>
        <charset val="238"/>
      </rPr>
      <t>En), zawierająca 6 rodzajów błonnika 1,5 g/100ml (</t>
    </r>
    <r>
      <rPr>
        <b/>
        <sz val="11"/>
        <color rgb="FFFF0000"/>
        <rFont val="Calibri"/>
        <family val="2"/>
        <charset val="238"/>
      </rPr>
      <t xml:space="preserve">min. </t>
    </r>
    <r>
      <rPr>
        <sz val="11"/>
        <color rgb="FF000000"/>
        <rFont val="Calibri"/>
        <family val="2"/>
        <charset val="238"/>
      </rPr>
      <t xml:space="preserve">3% En) i            6 naturalnych karotenoidów (0,2mg/100ml), klinicznie wolna od laktozy (0,006g/ 100ml), o osmolarności </t>
    </r>
    <r>
      <rPr>
        <b/>
        <sz val="11"/>
        <color rgb="FFFF0000"/>
        <rFont val="Calibri"/>
        <family val="2"/>
        <charset val="238"/>
      </rPr>
      <t>max.</t>
    </r>
    <r>
      <rPr>
        <sz val="11"/>
        <color rgb="FF000000"/>
        <rFont val="Calibri"/>
        <family val="2"/>
        <charset val="238"/>
      </rPr>
      <t xml:space="preserve"> 300 mOsm/l.</t>
    </r>
  </si>
  <si>
    <t>Pakiet 28</t>
  </si>
  <si>
    <t>Dieta dla pacjentów z niewydolnością oddechową, może być stosowana jako jedyne źródło pożywienia lub uzupełnienie diety, zawiera MCT nie mniej niż 50%, energia z węglowodanów 28-40%.</t>
  </si>
  <si>
    <t>500 ml</t>
  </si>
  <si>
    <t>Pakiet 29</t>
  </si>
  <si>
    <t>Dieta do postępowania w niedożywieniu związanym z chorobą u pacjentów w stresie metabolicznym. Kompletna, wysokoenergetyczna (1,28 kcal/ml), wysokobiałkowa (7,5g/100 ml - 24% En; źródło - białka serewatkowe, kazeiny, grochu i soi), zawartość tłuszczy 3,7g/100ml (zawiera m.in. MCT z oleju kokosowego i ziaren palmowych, EPA i DHA z oleju rybiego), bogatoresztkowa (1,5 g błonnika/100ml; 6 rodzajów błonnika 80% rozpuszczalnego, 20% nierozpuszczalnego), bezglutenowa, nie zawiera laktozy, zawartość glutaminy 1,56g/100ml. Osmolarność 270 mOsmol/l.</t>
  </si>
  <si>
    <t xml:space="preserve">Pakiet 30   </t>
  </si>
  <si>
    <t>Dieta kompletna pod względem odżywczym, hiperkaloryczna (1,26 kcal/ml), wysokobiałkowa (10g/100ml, 32% En, źródło (pełne białko): serwatka, kazeina, groch, soja), węglowodany 10,4g/100ml (33% En), tłuszcze 4,9g/100ml (35% En; PUFA+MUFA = 3,56g/100ml), zawartość glutaminy 2,04g/100ml, bezresztkowa, wolna od laktozy (&lt;0,025g/100ml), o osmolarności 275 mOsmol/l.</t>
  </si>
  <si>
    <t>Pakiet 32</t>
  </si>
  <si>
    <t>Dieta wspomagająca leczenie ran i odleżyn, kompletna pod względem odżywczym, normokaloryczna (1,04 kcal/ml), zawartość: białka 5,5 g/100ml (22% En; źródło: kazeina i soja), węglowodanów 12,5g/100ml (47% En), tłuszczów 3,3g/100ml (28% En), bogatoresztkowa 1,5g/100ml (3% En), klinicznie wolna do laktozy, z zawartością argininy 0,85 g/100 ml, glutaminy 1,1g/100 ml,  o osmolarności 315 mosmol/l.</t>
  </si>
  <si>
    <t>Pakiet 34</t>
  </si>
  <si>
    <t>Dieta kompletna, wysokoenergetyczna (1kcal/1ml), peptydowa dla niemowląt od urodzenia i małych dzieci do 18 miesiąca życia lub o masie ciała do 9 kg , może być stosowana u starszych dzieci jako dieta uzupełniająca.. Do postępowania dietetycznego w przypadku niedożywienia związanego z chorobą , zaburzeń wzrastania, zwiększonego zapotrzebowania na energię i/lub ograniczenia podaży płynów oraz nietolerancją pokarmową, do podaży przez zgłębnik i do karmienia z butelki, bogatobiałkowa 2,6 g/ 100 ml (100% hydrolizat serwatki, bezresztkowa, zawiera 50% tłuszczów MCT, z dodatkiem nukleotydów (2,8 mg/100ml), bezglutenowa, o osmolarności 295 mOsmol/l</t>
  </si>
  <si>
    <t>płyn 200ml</t>
  </si>
  <si>
    <t xml:space="preserve">Pakiet 35 </t>
  </si>
  <si>
    <r>
      <t xml:space="preserve">Dieta wspomagająca leczenie odleżyn i ran, kompletna, bezresztkowa, hiperkaloryczna (1,24 kcal/ml), zawartość białka 8,8 g/100ml (28 % En), o niskiej zawartości tłuszczu 3,5g/100ml (26 % En), węglowodany 14,5 g/100ml (45-46 % En), bezglutenowa, zawierająca argininę przyspieszającą gojenie ran - 1,5g/100ml,  zwiększona zawartość przeciwutleniaczy (wit. C - 125mg/100ml i wit. E - 19mg/100ml, karotenoidów - 0,75mg/100ml, cynku - 4,5mg/100ml), osmolarność min. 500 mOsmol/l, </t>
    </r>
    <r>
      <rPr>
        <sz val="11"/>
        <color rgb="FFFF0000"/>
        <rFont val="Calibri"/>
        <family val="2"/>
        <charset val="238"/>
      </rPr>
      <t xml:space="preserve">l </t>
    </r>
  </si>
  <si>
    <t>Pakiet 36</t>
  </si>
  <si>
    <t>Klarowny preparat płynny na bazie maltodekstryn, do stosowania u pacjentów chirurgicznych do przedoperacyjnego nawadniania zmniejszającego stres przedoperacyjny oraz zapobiegający pooperacyjnej insulinooporności; 0,5 kcal/ml; zawiera węglowodany (12,6 g/ 100 ml)  i elektrolity, bezresztkowy, bezglutenowy, 100% energii z węglowodanów, osmolarność 240 mOsmol/l.</t>
  </si>
  <si>
    <t>Pakiet 37</t>
  </si>
  <si>
    <t>Dieta normalizująca glikemię, kompletna, normokaloryczna (1,04 kcal/ml), zawartość białka 4,9g/100ml (19 % En), węglowodanów 11,7 g/100ml, nie zawiera sacharozy, zwiększona zawartość przeciwutleniaczy (wit. C - 15mg/100ml i wit. E - 2,5mg/100ml, karotenoidów - 0,2 mg/100ml, selenu - 7,5 µg/100ml), zwiększona zawartość witamin z grupy B (3,8 mg/100ml) odpowiadających za metabolizm węglowodanów, zawierająca unikalną mieszankę błonnika (6 rodzajów błonnika w odpowiednich proporcjach włókien rozpuszczlanych i nierozpuszczalnych), bezglutenowa, osmolarność 365 mOsmo</t>
  </si>
  <si>
    <t>Pakiet 39</t>
  </si>
  <si>
    <t>Dieta w płynie dla pacjentów z chorobą nowotworową, polimeryczna, hiperkaloryczna (2,4 kcal/ml), zawartość białka min. 14,4 g/100 ml (24% En,  źródło: kazeina i serwatka), do podaży doustnej, bezresztkowa, bezglutenowa, osmolarność 570 mOsmol/l.</t>
  </si>
  <si>
    <t>płyn 125ml</t>
  </si>
  <si>
    <t>Dieta w płynie do podaży doustnej dla pacjentów z chorobą nowotworową, zawierająca składnik immunomodulujący (kwasy tłuszczowe omega-3: EPA 880 mg/100ml i DHA 585 mg/100ml) oraz witaminę D 7,85 μg/100ml, hiperkaloryczna (2,45 kcal/ml), zawartość białka min. 14,6 g/100 ml, bezresztkowa, bezglutenowa, osmolarność 570 mOsmol/l,  Ze wskazaniem dla pacjentów z chorobą nowotworową z niedożywieniem lub ryzykiem niedożywienia z nią związanym, szczególnie w przypadku nowotworów, w których ryzyko niedożywienia jest największe m.in.: nowotwory głowy i szyi, płuca, jelita grubego, żołądka, trzustki.</t>
  </si>
  <si>
    <t>Pakiet 40</t>
  </si>
  <si>
    <t>Dieta powyżej 1 r.ż., kompletna, wysokoenergetyczna (1,53 kcal/100ml), zawartość białka 3,3 g/100ml (główne źródło kazeina), węglowodanów 18,8g/100ml, tłuszczów 6,8g/100ml, błonnik 1,5 g/100ml (unikalna mieszanina 6 rodzajów błonnika). Bezglutenowa, klinicznie wolna od laktozy, o osmolalności 440 mOsmol/l.</t>
  </si>
  <si>
    <t>Postać</t>
  </si>
  <si>
    <t>Pakiet 42</t>
  </si>
  <si>
    <r>
      <t>Preparat do szybkiego zagęszczania (napojów i pokarmów) w formie proszku, przeznaczony dla pacjentów z trudnościami z przełykaniem (dysfagia), nie zmieniający smaku, zapachu ani koloru napojów oraz potraw.</t>
    </r>
    <r>
      <rPr>
        <sz val="11"/>
        <color rgb="FFFF0000"/>
        <rFont val="Calibri"/>
        <family val="2"/>
        <charset val="238"/>
      </rPr>
      <t xml:space="preserve"> </t>
    </r>
    <r>
      <rPr>
        <b/>
        <sz val="11"/>
        <color rgb="FF000000"/>
        <rFont val="Calibri"/>
        <family val="2"/>
        <charset val="238"/>
      </rPr>
      <t>Bez zawartości skrobi</t>
    </r>
  </si>
  <si>
    <t>proszek               (puszka  - 175 g)</t>
  </si>
  <si>
    <t>Pakiet 43</t>
  </si>
  <si>
    <t xml:space="preserve">Dieta cząstkowa w proszku będąca źródłem białka i wapnia, 95% energii pochodzi z białka, wapń 1350mg/100g,  bezglutenowa, stanowiąca dodatkowe źródło białka w przypadku pacjentów, których dieta nie pokrywa całkowitego zapotrzebowania na jego wartość, przy oparzeniach, odleżynach, utrudnionym gojeniu ran, nadmiernej utraty białka z wydzielinami i wydalinami ustrojowymi. </t>
  </si>
  <si>
    <t xml:space="preserve">proszek 225 g </t>
  </si>
  <si>
    <t xml:space="preserve">Pakiet 53  </t>
  </si>
  <si>
    <t>Mieszanki standardowe</t>
  </si>
  <si>
    <t>Mleko początkowe w płynie przeznaczone dla niemowląt od urodzenia, gotowe do spożycia. Kompletna kompozycja składników odżywczych, zawiera oligosacharydy prebiotyczne , postbiotyki,  laktozę,  kwasy DHA, witaminy, składniki mineralne.*</t>
  </si>
  <si>
    <t xml:space="preserve">albo </t>
  </si>
  <si>
    <t>Zamawiający dopuszcza:</t>
  </si>
  <si>
    <r>
      <t>mleko początkowe dla niemowląt od urodzenia zawierające: L-metylofolian wapnia jako źródło folianów, witaminy, składniki mineralne, z dodatkiem oligosacharydów. Na 100 ml zawiera: białko 1,3 g, tłuszcz 3,6 g (w tym: kwasy tłuszczowe nasycone 1,6g, kwasy tłuszczowe jednonienasycone 1,5g, kwasy tłuszczowe wielonienasycone 0,5g, w tym: kwas arachidonowy 13,2mg, kwas dokozaheksaenowy 13,2mg,</t>
    </r>
    <r>
      <rPr>
        <sz val="11"/>
        <color rgb="FF000000"/>
        <rFont val="Arial"/>
        <family val="2"/>
        <charset val="238"/>
      </rPr>
      <t xml:space="preserve"> </t>
    </r>
    <r>
      <rPr>
        <sz val="11"/>
        <color rgb="FF000000"/>
        <rFont val="Calibri"/>
        <family val="2"/>
        <charset val="238"/>
      </rPr>
      <t>węglowodany 7g {w tym cukry 7 g, (w tym laktoza 7 g)}, błonnik 0,3g, (w tym galaktooligosacharydy 0,3 g).*</t>
    </r>
    <r>
      <rPr>
        <b/>
        <sz val="9"/>
        <color rgb="FF000000"/>
        <rFont val="Calibri"/>
        <family val="2"/>
        <charset val="238"/>
      </rPr>
      <t xml:space="preserve"> </t>
    </r>
  </si>
  <si>
    <t xml:space="preserve">Zamawiający dopuszcza: </t>
  </si>
  <si>
    <t xml:space="preserve">Mleko początkowe w płynie dla niemowląt od urodzenia, zawierające  kompletną kompozycję składników odżywczych, kompleks 5 oligosacharydów mleka kobiecego (2’FL, DFL, LNT, 3’FL. 6’FL), białko w ilości 1,24g/100ml, zawierające 70% serwatki </t>
  </si>
  <si>
    <t>i 30% kazeiny; DHA z mikroalg Schizochytrium sp. w ilości 16,5mg/100ml, laktozę, składniki mineralne, witaminy. Produkt bez dodatku oleju palmowego i kokosowego; płyn 90ml*</t>
  </si>
  <si>
    <t xml:space="preserve">płyn  70ml - 100ml  </t>
  </si>
  <si>
    <t>Pakiet 54</t>
  </si>
  <si>
    <t>Mleko początkowe w proszku przeznaczone dla niemowląt od urodzenia. Kompletna kompozycja składników odżywczych, zawiera oligosacharydy prebiotyczne scGOS/lcFOS w stosunku 9:1 w ilości 0,8 g/100 ml, postbiotyki w tym HMO 3'GL, kwasy tłuszczowe DHA 16,5 mg/100 ml, AA 16,5 mg/100 ml, ALA 54,3 mg/100 ml, witaminy, składniki mineralne, zawartość białka 1,3 g/100 ml, żelazo 0,53 mg/100 ml, nukleotydy 2,3 mg/100 ml, osmolarność 315mOsm/L.</t>
  </si>
  <si>
    <t xml:space="preserve">proszek do sporządzania roztworu         350 g </t>
  </si>
  <si>
    <t xml:space="preserve">Mleko następne w proszku przeznaczone dla niemowląt powyżej 6. miesiąca życia. Kompletna kompozycja składników odżywczych, zawiera oligosacharydy prebiotyczne scGOS/lcFOS w stosunku 9:1 w dawce 0,8 g/100 ml, postbiotyki w tym HMO 3'GL, kwasy tłuszczowe DHA 17,0 mg/100 ml, AA 8,8 mg/100 ml, ALA 51,4 mg/100 ml, witaminy, składniki mineralne, zawartość białka 1,4 g/100 ml, żelazo 1,0 mg/100 ml, nukleotydy 2,4 mg/100 ml, osmolarność 312mOsm/L. </t>
  </si>
  <si>
    <t xml:space="preserve">Pakiet 55  </t>
  </si>
  <si>
    <t xml:space="preserve"> Mleko początkowe dla niemowląt od urodzenia w proszku. Zawiera oligosacharydy prebiotyczne GOS/FOS w stosunku 9:1 w ilości 0,8 g/100 ml, równoważny poziom kwasów tłuszczowych DHA i ARA (DHA 16,5 mg/100 ml i ARA 16,5 mg/100 ml), nukleotydy 2,3 mg/100 ml, białko 1,3 g/100 ml, żelazo 0,53 mg/100ml, osmolarność 310mOsm/L. </t>
  </si>
  <si>
    <t xml:space="preserve"> proszek do sporządzania roztworu        350 g</t>
  </si>
  <si>
    <t>Mleko następne w proszku dla niemowląt powyżej 6. miesiąca życia. Zawiera oligosacharydy prebiotyczne GOS/FOS w stosunku 9: 1 w ilości 0,8 g/100 ml, kwasy tłuszczowe DHA i ARA, nukleotydy 2,4 mg/100 ml, wapń 72 mg/100 ml, białko 1,4 g/100 ml, żelazo 1 mg/100 ml. Osmolarność 350 mOsmol/l (350 g).</t>
  </si>
  <si>
    <t xml:space="preserve"> proszek do sporządzania roztworu        350 g </t>
  </si>
  <si>
    <r>
      <t xml:space="preserve">Mleko modyfikowane w proszku dla dzieci powyżej 1. roku życia, </t>
    </r>
    <r>
      <rPr>
        <b/>
        <u/>
        <sz val="11"/>
        <color rgb="FF000000"/>
        <rFont val="Calibri"/>
        <family val="2"/>
        <charset val="238"/>
      </rPr>
      <t>bez zawartości kleiku ryżowego</t>
    </r>
    <r>
      <rPr>
        <b/>
        <sz val="11"/>
        <color rgb="FF000000"/>
        <rFont val="Calibri"/>
        <family val="2"/>
        <charset val="238"/>
      </rPr>
      <t>,</t>
    </r>
    <r>
      <rPr>
        <sz val="11"/>
        <color rgb="FF000000"/>
        <rFont val="Calibri"/>
        <family val="2"/>
        <charset val="238"/>
      </rPr>
      <t xml:space="preserve"> wzbogacone w witaminy i składniki mineralne. Zawiera oligosacharydy prebiotyczne GOS/FOS w stosunku 9:1 w ilości 1,2 g/100 ml, kwas tłuszczowy ALA, wapń 120 mg/100 ml, witamina D 3,1 μg/100 ml, żelazo 1,2 mg/100 ml.</t>
    </r>
  </si>
  <si>
    <t>Pakiet 56</t>
  </si>
  <si>
    <t>Ilość opakowań *</t>
  </si>
  <si>
    <t xml:space="preserve"> Cena jedn. netto za op. </t>
  </si>
  <si>
    <r>
      <t xml:space="preserve">Białko 1,24g/100 ml.Tłuszcz  3,56g-3,58g/100 ml (kwas linolowy 0,55g/100 ml, kwas α-linolenowy - 49mg - 60,7mg/100 ml, DHA 7,85mg - 16,8mg/100 ml, ARA 7,85mg -16,8mg/100 ml). Węglowodany 7,46g - 7,51g/100 ml (wyłącznie laktoza). Witaminy. Wzbogacony w taurynę, karnitynę, cholinę, inozytol, nukleotydy oraz aktywne kultury pałeczek </t>
    </r>
    <r>
      <rPr>
        <i/>
        <sz val="11"/>
        <color rgb="FF000000"/>
        <rFont val="Calibri"/>
        <family val="2"/>
        <charset val="238"/>
      </rPr>
      <t>Bifidobacterium</t>
    </r>
    <r>
      <rPr>
        <sz val="11"/>
        <color rgb="FF000000"/>
        <rFont val="Calibri"/>
        <family val="2"/>
        <charset val="238"/>
      </rPr>
      <t xml:space="preserve"> Bb12. </t>
    </r>
    <r>
      <rPr>
        <sz val="11"/>
        <color rgb="FFFF0000"/>
        <rFont val="Calibri"/>
        <family val="2"/>
        <charset val="238"/>
      </rPr>
      <t xml:space="preserve">                                 </t>
    </r>
    <r>
      <rPr>
        <sz val="11"/>
        <color rgb="FF000000"/>
        <rFont val="Calibri"/>
        <family val="2"/>
        <charset val="238"/>
      </rPr>
      <t xml:space="preserve">         </t>
    </r>
    <r>
      <rPr>
        <sz val="11"/>
        <color rgb="FFFF0000"/>
        <rFont val="Calibri"/>
        <family val="2"/>
        <charset val="238"/>
      </rPr>
      <t xml:space="preserve">           </t>
    </r>
  </si>
  <si>
    <r>
      <t xml:space="preserve">proszek do sporządzania roztworu  325g </t>
    </r>
    <r>
      <rPr>
        <strike/>
        <sz val="11"/>
        <color rgb="FF000000"/>
        <rFont val="Calibri"/>
        <family val="2"/>
        <charset val="238"/>
      </rPr>
      <t xml:space="preserve">     </t>
    </r>
  </si>
  <si>
    <t xml:space="preserve"> Białko 1,29 g/100 ml.Tłuszcz 3,2g/100 ml (kwas linolowy 0,47g - 0,48g/100 ml, kwas α-linolenowy 42mg - 53,8mg/100 ml), DHA 16,8mg/100ml. Węglowodany 8,3g/100 ml. Składniki mineralne. Witaminy. Wzbogacony w aktywne kultury pałeczek Bifidobacterium Bb12.                                                                                                                                </t>
  </si>
  <si>
    <t>proszek do sporządzania roztworu   325g</t>
  </si>
  <si>
    <t>*wielkość op. 2 x 325g</t>
  </si>
  <si>
    <t xml:space="preserve">Pakiet 57 </t>
  </si>
  <si>
    <t>Mieszanki hipoalegriczna</t>
  </si>
  <si>
    <t xml:space="preserve"> Cena jedn. Netto szt </t>
  </si>
  <si>
    <r>
      <t xml:space="preserve">Hypoalergiczne mleko początkowe w płynie dla zdrowych niemowląt z podwyższonym ryzykiem wystąpienia alergii na białko mleka krowiego. Preparat o potwierdzonej klinicznie skuteczności w redukcji ryzyka wystąpienia alergii, zawierający białko w ilości 1,3g- </t>
    </r>
    <r>
      <rPr>
        <b/>
        <sz val="11"/>
        <color rgb="FF000000"/>
        <rFont val="Calibri"/>
        <family val="2"/>
        <charset val="238"/>
      </rPr>
      <t>1,5g</t>
    </r>
    <r>
      <rPr>
        <sz val="11"/>
        <color rgb="FF000000"/>
        <rFont val="Calibri"/>
        <family val="2"/>
        <charset val="238"/>
      </rPr>
      <t xml:space="preserve">/100ml, nukleotydy 2,06mg – </t>
    </r>
    <r>
      <rPr>
        <b/>
        <sz val="11"/>
        <color rgb="FF000000"/>
        <rFont val="Calibri"/>
        <family val="2"/>
        <charset val="238"/>
      </rPr>
      <t>2,3mg</t>
    </r>
    <r>
      <rPr>
        <sz val="11"/>
        <color rgb="FF000000"/>
        <rFont val="Calibri"/>
        <family val="2"/>
        <charset val="238"/>
      </rPr>
      <t>/100ml</t>
    </r>
  </si>
  <si>
    <t>płyn 90 ml</t>
  </si>
  <si>
    <t xml:space="preserve">Pakiet 58  </t>
  </si>
  <si>
    <t>Mieszanki dla wcześniaków</t>
  </si>
  <si>
    <t>Ilość  szt</t>
  </si>
  <si>
    <t xml:space="preserve">Preparat do postępowania dietetycznego dla wcześniaków  i niemowląt o bardzo małej masie urodzeniowej z zawartością 100% serwatkowego białka poddanego częściowej hydrolizie w ilości 2,9 g w 100 ml gotowego produktu, z dodatkiem MCT w ilości 0,54 g/100 ml, z obniżoną ilością laktozy do 5,7 g/100 ml, wzbogacone w LC PUFA w ilości 19,8 g/100 ml.     </t>
  </si>
  <si>
    <t>płyn 70 ml</t>
  </si>
  <si>
    <t xml:space="preserve">Pakiet 59  </t>
  </si>
  <si>
    <t xml:space="preserve">Żywność specjalnego przeznaczenia medycznego do postępowania dietetycznego u niemowląt przedwcześnie urodzonych. Gotowa do spożycia, w płynie. Zawiera kompozycję oligosacharydów prebiotycznych scGOS/lcFOS w stosunku 9:1, tłuszcze, w tym: trójglicerydy średniołańcuchowe (MCT), LCPUFA w połączeniu z fosfolipidami oraz bezwodny tłuszcz mleczny (źródło ß-palmitynianu), DHA 20,0 mg/100ml, AA 20,0 mg/100 ml, ALA 68,7 mg/100 ml, witaminy, składniki mineralne, w tym żelazo 1,6 mg/100 ml, białko 2,7 g/100 ml, nukleotydy 3,4 mg/100 ml. Osmolarność 310 mOsm/l. </t>
  </si>
  <si>
    <t xml:space="preserve">Pakiet 61  </t>
  </si>
  <si>
    <t>Ilość  op*</t>
  </si>
  <si>
    <t xml:space="preserve"> Cena jedn.netto szt op </t>
  </si>
  <si>
    <t xml:space="preserve"> Wzmacniacz mleka kobiecego. zawiera białka serwatkowe i kazeinowe poddane hydrolizie znacznego stopnia (proporcja serwatki i kazeiny 50:50); LCPUFA (długołańcuchowe wielonienasycone kwasy tłuszczowe), w tym DHA i ARA na wzór mleka matki; składniki mineralne, w tym wapń i fosfor; witaminy i pierwiastki śladowe. Zwiększa wartość energetyczną mleka kobiecego.                               </t>
  </si>
  <si>
    <t xml:space="preserve">proszek                    1g </t>
  </si>
  <si>
    <t>*Wielkość opakowania  50szt x 1g</t>
  </si>
  <si>
    <t xml:space="preserve">Pakiet 62   </t>
  </si>
  <si>
    <t>Żywność specjalnego przeznaczenia medycznego  dla niemowląt od urodzenia, do postępowania dietetycznego w przypadku ulewań. Preparat do zagęszczania mleka kobiecego, preparatu mlekozastępczego, mleka modyfikowanego. Zawiera substancję zagęszczającą w postaci mączki chleba świętojańskiego, osmolarność 11 mOsmol/l.</t>
  </si>
  <si>
    <t>proszek -zawiesina 135g</t>
  </si>
  <si>
    <t xml:space="preserve">Pakiet 63   </t>
  </si>
  <si>
    <t>Żywność specjalnego przeznaczenia medycznego dla dzieci  od urodzenia do postępowania dietetycznego u niemowląt i małych dzieci ze zwiększonym zapotrzebowaniem energetycznym. Wzbogacone w L-argininę, taurynę, L-karnitynę, cholinę, inozytol. Osmolarność 336 mOsm/l. Wartość energetyczna 100 kcal/100 ml (418 kJ/100 ml).</t>
  </si>
  <si>
    <t>płyn 90ml</t>
  </si>
  <si>
    <r>
      <t>2</t>
    </r>
    <r>
      <rPr>
        <sz val="11"/>
        <color rgb="FF000000"/>
        <rFont val="Times New Roman"/>
        <family val="1"/>
        <charset val="238"/>
      </rPr>
      <t>. Podane wynagrodzenie obejmuje wszystkie koszty wykonania przedmiotu zamówienia.</t>
    </r>
  </si>
  <si>
    <t>……………………, dnia………………….r.</t>
  </si>
  <si>
    <t xml:space="preserve">  (Miejscowość )</t>
  </si>
  <si>
    <t>……………………………………………</t>
  </si>
  <si>
    <t>Formularz podpisany elektronicznie</t>
  </si>
  <si>
    <r>
      <t xml:space="preserve">200  </t>
    </r>
    <r>
      <rPr>
        <sz val="11"/>
        <color rgb="FF000000"/>
        <rFont val="Calibri"/>
        <family val="2"/>
        <charset val="238"/>
      </rPr>
      <t>300</t>
    </r>
  </si>
  <si>
    <t>pakiet</t>
  </si>
  <si>
    <t>wartość netto</t>
  </si>
  <si>
    <t>wartość brutto</t>
  </si>
  <si>
    <t>Mleko Nan Optipro 1, prosz., 650 g,(2x325g) / NESTLE / 2 / 8445290048226</t>
  </si>
  <si>
    <t>Nutridrink Protein, płyn, 4x125ml, różne smaki / NUTRICIA . / 4 / 8716900576225; 8716900565403; 8716900565366; 8716900570353; 8716900569548</t>
  </si>
  <si>
    <t>Nutridrink Protein Omega 3,płyn, 4x125ml, smaki do wyboru / NUTRICIA . / 4 / 8716900582721; 8716900582707</t>
  </si>
  <si>
    <r>
      <t>Nazwa wykonawcy</t>
    </r>
    <r>
      <rPr>
        <sz val="11"/>
        <color rgb="FF000000"/>
        <rFont val="Times New Roman"/>
        <family val="1"/>
        <charset val="238"/>
      </rPr>
      <t xml:space="preserve"> Urtica Sp. z o.o.</t>
    </r>
  </si>
  <si>
    <r>
      <t>Adres Wykonawcy</t>
    </r>
    <r>
      <rPr>
        <sz val="11"/>
        <color rgb="FF000000"/>
        <rFont val="Times New Roman"/>
        <family val="1"/>
        <charset val="238"/>
      </rPr>
      <t xml:space="preserve"> 54-613 Wrocław, ul. Krzemieniecka 120</t>
    </r>
  </si>
  <si>
    <t>Nutrison, płyn,  500 ml,butel.plastik. / NUTRICIA . / 1 / 8716900559617</t>
  </si>
  <si>
    <t>Nutrison, płyn, 1000 ml, butelka / NUTRICIA . / 1 / 8716900575044</t>
  </si>
  <si>
    <t>Peptamen, płyn, 500 ml, but.SmartFlex / NESTLE / 1 / 7613036699549</t>
  </si>
  <si>
    <t>Nutrison Diason Energy HP, płyn, sm.wanil.,1000 ml / NUTRICIA . / 1 / 8716900580734</t>
  </si>
  <si>
    <t>Nutrison Advanced Diason, płyn, 1000ml,worek / NUTRICIA . / 1 / 8716900586309</t>
  </si>
  <si>
    <t>Peptamen Intense, płyn, neutral, 500 ml / NESTLE / 1 / 7613036163446</t>
  </si>
  <si>
    <t>Nutrison Protein Advance, płyn, 500 ml / NUTRICIA . / 1 / 8716900579462</t>
  </si>
  <si>
    <t>Nutrison Protein Intense, płyn,  500 ml, butelka / NUTRICIA . / 1 / 8716900577079</t>
  </si>
  <si>
    <t>Nutrison Advanced Cubison,płyn,odżyw.,1000ml,but. / NUTRICIA . / 1 / 8716900574849</t>
  </si>
  <si>
    <t>Infatrini Peptisorb, płyn, 200 ml x 4 / NUTRICIA . / 4 / 8716900562433</t>
  </si>
  <si>
    <t>Nutridrink Skin Repair,płyn,sm.truskawk.,4x 200 ml / NUTRICIA . / 4 / 8716900583209</t>
  </si>
  <si>
    <t>PreOp, płyn, 200 ml, 4 szt / NUTRICIA . / 4 / 8716900557774</t>
  </si>
  <si>
    <t>Diasip, płyn, smak truskawkowy, 4 x 200 ml / NUTRICIA . / 4 / 8716900581274</t>
  </si>
  <si>
    <t>NutriKid Multi Fibre, płyn,sm.truskawkowy, 200 ml / NUTRICIA . / 1 / 8716900570797</t>
  </si>
  <si>
    <t>Nutilis Clear, prosz.,  175 g / SHS INTERNATIONAL WIELKA BRYTANIA / 1 / 5016533647815</t>
  </si>
  <si>
    <t>Protifar, prosz., 225 g / NUTRICIA . / 1 / 8712400748131</t>
  </si>
  <si>
    <t>Mleko Nan Optipro Plus 1 HM-0, płyn, 90 ml, 32 but. / NESTLE / 32 / 7613039401927</t>
  </si>
  <si>
    <t>Bebilon 1 z Pronutra Advance(Pronut+),prosz.,350g / NUTRICIA / 1 / 5900852011344</t>
  </si>
  <si>
    <t>Bebilon 2 z Pronutra Advance(Pronut+),prosz.,350 g / NUTRICIA / 1 / 5900852011351</t>
  </si>
  <si>
    <t>Bebiko 1, prosz., 350 g / NUTRICIA / 1 / 5900852000409</t>
  </si>
  <si>
    <t>Bebiko 2, prosz., 350 g / NUTRICIA / 1 / 5900852000416</t>
  </si>
  <si>
    <t>Bebiko Junior 3, prosz., 350 g / NUTRICIA / 1 / 5900852440007</t>
  </si>
  <si>
    <t>Mleko Nan Optipro 2,prosz.,pow.6m-ca,650g,(2x325g) / NESTLE / 2 / 8445290019226</t>
  </si>
  <si>
    <t>Bebilon Prosyneo HA Hydrolyz.Adv.1,90ml,płyn,24szt / NUTRICIA / 24 / 3041091652799</t>
  </si>
  <si>
    <t>Mleko PreNan, płyn, step 1, 70 ml, 32 butel / NESTLE / 32 / 7613030064893</t>
  </si>
  <si>
    <t>Bebilon Nenatal Premium(ProExp),płyn,70ml,24szt / NUTRICIA / 24 / 3041091272980</t>
  </si>
  <si>
    <t>Bebilon HMF, prosz.,wzmacn.mleka kobiec.,1g,50sasz / NUTRICIA / 50 / 8718117611454</t>
  </si>
  <si>
    <t>Bebilon Nutriton, prosz., 135 g / NUTRICIA / 1 / 5900852870002</t>
  </si>
  <si>
    <t>Infasource, płyn, 90 ml, 32 szt / NESTLE / 32 / 7613037070415</t>
  </si>
  <si>
    <t>Razem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</si>
</sst>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"/>
  </numFmts>
  <fonts count="24" x14ac:knownFonts="1">
    <font>
      <sz val="11"/>
      <color theme="1"/>
      <name val="Aptos Narrow"/>
      <family val="2"/>
      <charset val="238"/>
      <scheme val="minor"/>
    </font>
    <font>
      <sz val="11"/>
      <color theme="1"/>
      <name val="Aptos Narrow"/>
      <family val="2"/>
      <charset val="238"/>
      <scheme val="minor"/>
    </font>
    <font>
      <sz val="12"/>
      <color theme="1"/>
      <name val="Calibri"/>
      <family val="2"/>
      <charset val="238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b/>
      <sz val="11"/>
      <color rgb="FF000000"/>
      <name val="Times New Roman"/>
      <family val="1"/>
      <charset val="238"/>
    </font>
    <font>
      <b/>
      <sz val="14"/>
      <color rgb="FF000000"/>
      <name val="Arial"/>
      <family val="2"/>
      <charset val="238"/>
    </font>
    <font>
      <sz val="11"/>
      <color rgb="FF000000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sz val="7"/>
      <color theme="1"/>
      <name val="Times New Roman"/>
      <family val="1"/>
      <charset val="238"/>
    </font>
    <font>
      <sz val="11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b/>
      <sz val="11"/>
      <color rgb="FFFF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1"/>
      <color rgb="FFFF0000"/>
      <name val="Calibri"/>
      <family val="2"/>
      <charset val="238"/>
    </font>
    <font>
      <strike/>
      <sz val="11"/>
      <color rgb="FF000000"/>
      <name val="Calibri"/>
      <family val="2"/>
      <charset val="238"/>
    </font>
    <font>
      <i/>
      <sz val="11"/>
      <color rgb="FF000000"/>
      <name val="Calibri"/>
      <family val="2"/>
      <charset val="238"/>
    </font>
    <font>
      <sz val="11"/>
      <color rgb="FF000000"/>
      <name val="Arial"/>
      <family val="2"/>
      <charset val="238"/>
    </font>
    <font>
      <b/>
      <sz val="9"/>
      <color rgb="FF000000"/>
      <name val="Calibri"/>
      <family val="2"/>
      <charset val="238"/>
    </font>
    <font>
      <b/>
      <sz val="9"/>
      <color theme="1"/>
      <name val="Calibri"/>
      <family val="2"/>
      <charset val="238"/>
    </font>
    <font>
      <b/>
      <u/>
      <sz val="11"/>
      <color rgb="FF000000"/>
      <name val="Calibri"/>
      <family val="2"/>
      <charset val="238"/>
    </font>
    <font>
      <b/>
      <sz val="10"/>
      <color theme="1"/>
      <name val="Times New Roman"/>
      <family val="1"/>
      <charset val="238"/>
    </font>
    <font>
      <i/>
      <sz val="11"/>
      <color theme="1"/>
      <name val="Times New Roman"/>
      <family val="1"/>
      <charset val="238"/>
    </font>
    <font>
      <b/>
      <sz val="11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4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rgb="FF000000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rgb="FF000000"/>
      </left>
      <right style="medium">
        <color indexed="64"/>
      </right>
      <top style="medium">
        <color rgb="FF000000"/>
      </top>
      <bottom/>
      <diagonal/>
    </border>
    <border>
      <left style="medium">
        <color rgb="FF000000"/>
      </left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 style="medium">
        <color rgb="FF000000"/>
      </left>
      <right/>
      <top style="medium">
        <color indexed="64"/>
      </top>
      <bottom style="medium">
        <color rgb="FF000000"/>
      </bottom>
      <diagonal/>
    </border>
    <border>
      <left/>
      <right/>
      <top style="medium">
        <color indexed="64"/>
      </top>
      <bottom style="medium">
        <color rgb="FF000000"/>
      </bottom>
      <diagonal/>
    </border>
    <border>
      <left/>
      <right style="medium">
        <color rgb="FF000000"/>
      </right>
      <top style="medium">
        <color indexed="64"/>
      </top>
      <bottom style="medium">
        <color rgb="FF000000"/>
      </bottom>
      <diagonal/>
    </border>
    <border>
      <left style="medium">
        <color rgb="FF000000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indexed="64"/>
      </bottom>
      <diagonal/>
    </border>
    <border>
      <left/>
      <right/>
      <top style="medium">
        <color rgb="FF000000"/>
      </top>
      <bottom style="medium">
        <color indexed="64"/>
      </bottom>
      <diagonal/>
    </border>
    <border>
      <left/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indexed="64"/>
      </right>
      <top style="medium">
        <color indexed="64"/>
      </top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41">
    <xf numFmtId="0" fontId="0" fillId="0" borderId="0" xfId="0"/>
    <xf numFmtId="0" fontId="3" fillId="0" borderId="0" xfId="0" applyFont="1" applyAlignment="1">
      <alignment vertical="center"/>
    </xf>
    <xf numFmtId="4" fontId="0" fillId="0" borderId="0" xfId="0" applyNumberFormat="1"/>
    <xf numFmtId="0" fontId="4" fillId="0" borderId="0" xfId="0" applyFont="1" applyAlignment="1">
      <alignment vertical="center"/>
    </xf>
    <xf numFmtId="0" fontId="4" fillId="0" borderId="0" xfId="0" applyFont="1" applyAlignment="1">
      <alignment horizontal="left" vertical="center"/>
    </xf>
    <xf numFmtId="0" fontId="0" fillId="0" borderId="43" xfId="0" applyBorder="1"/>
    <xf numFmtId="0" fontId="0" fillId="0" borderId="44" xfId="0" applyBorder="1"/>
    <xf numFmtId="0" fontId="5" fillId="0" borderId="44" xfId="0" applyFont="1" applyBorder="1" applyAlignment="1">
      <alignment horizontal="center" vertical="center"/>
    </xf>
    <xf numFmtId="0" fontId="0" fillId="0" borderId="45" xfId="0" applyBorder="1"/>
    <xf numFmtId="0" fontId="5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13" fillId="0" borderId="0" xfId="0" applyFont="1" applyAlignment="1">
      <alignment vertical="center"/>
    </xf>
    <xf numFmtId="0" fontId="13" fillId="0" borderId="6" xfId="0" applyFont="1" applyBorder="1" applyAlignment="1">
      <alignment vertical="center"/>
    </xf>
    <xf numFmtId="0" fontId="12" fillId="0" borderId="2" xfId="0" applyFont="1" applyBorder="1" applyAlignment="1">
      <alignment vertical="center"/>
    </xf>
    <xf numFmtId="0" fontId="12" fillId="0" borderId="3" xfId="0" applyFont="1" applyBorder="1" applyAlignment="1">
      <alignment vertical="center" wrapText="1"/>
    </xf>
    <xf numFmtId="0" fontId="12" fillId="0" borderId="4" xfId="0" applyFont="1" applyBorder="1" applyAlignment="1">
      <alignment vertical="center" wrapText="1"/>
    </xf>
    <xf numFmtId="0" fontId="11" fillId="0" borderId="8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 wrapText="1"/>
    </xf>
    <xf numFmtId="0" fontId="11" fillId="0" borderId="16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11" fillId="0" borderId="12" xfId="0" applyFont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0" fontId="10" fillId="0" borderId="17" xfId="0" applyFont="1" applyBorder="1" applyAlignment="1">
      <alignment vertical="center"/>
    </xf>
    <xf numFmtId="0" fontId="10" fillId="0" borderId="13" xfId="0" applyFont="1" applyBorder="1" applyAlignment="1">
      <alignment horizontal="justify" vertical="center" wrapText="1"/>
    </xf>
    <xf numFmtId="0" fontId="10" fillId="0" borderId="13" xfId="0" applyFont="1" applyBorder="1" applyAlignment="1">
      <alignment horizontal="center" vertical="center" wrapText="1"/>
    </xf>
    <xf numFmtId="4" fontId="10" fillId="0" borderId="13" xfId="0" applyNumberFormat="1" applyFont="1" applyBorder="1" applyAlignment="1">
      <alignment vertical="center" wrapText="1"/>
    </xf>
    <xf numFmtId="4" fontId="10" fillId="0" borderId="19" xfId="0" applyNumberFormat="1" applyFont="1" applyBorder="1" applyAlignment="1">
      <alignment vertical="center" wrapText="1"/>
    </xf>
    <xf numFmtId="9" fontId="10" fillId="0" borderId="20" xfId="1" applyFont="1" applyFill="1" applyBorder="1" applyAlignment="1">
      <alignment horizontal="center" vertical="center" wrapText="1"/>
    </xf>
    <xf numFmtId="4" fontId="10" fillId="0" borderId="17" xfId="0" applyNumberFormat="1" applyFont="1" applyBorder="1" applyAlignment="1">
      <alignment vertical="center" wrapText="1"/>
    </xf>
    <xf numFmtId="0" fontId="10" fillId="0" borderId="13" xfId="0" applyFont="1" applyBorder="1" applyAlignment="1">
      <alignment vertical="center" wrapText="1"/>
    </xf>
    <xf numFmtId="0" fontId="10" fillId="0" borderId="18" xfId="0" applyFont="1" applyBorder="1" applyAlignment="1">
      <alignment vertical="center"/>
    </xf>
    <xf numFmtId="0" fontId="10" fillId="0" borderId="16" xfId="0" applyFont="1" applyBorder="1" applyAlignment="1">
      <alignment horizontal="justify" vertical="center" wrapText="1"/>
    </xf>
    <xf numFmtId="0" fontId="10" fillId="0" borderId="5" xfId="0" applyFont="1" applyBorder="1" applyAlignment="1">
      <alignment vertical="center" wrapText="1"/>
    </xf>
    <xf numFmtId="4" fontId="10" fillId="0" borderId="16" xfId="0" applyNumberFormat="1" applyFont="1" applyBorder="1" applyAlignment="1">
      <alignment vertical="center" wrapText="1"/>
    </xf>
    <xf numFmtId="4" fontId="10" fillId="0" borderId="22" xfId="0" applyNumberFormat="1" applyFont="1" applyBorder="1" applyAlignment="1">
      <alignment vertical="center" wrapText="1"/>
    </xf>
    <xf numFmtId="9" fontId="10" fillId="0" borderId="23" xfId="1" applyFont="1" applyFill="1" applyBorder="1" applyAlignment="1">
      <alignment horizontal="center" vertical="center" wrapText="1"/>
    </xf>
    <xf numFmtId="4" fontId="10" fillId="0" borderId="21" xfId="0" applyNumberFormat="1" applyFont="1" applyBorder="1" applyAlignment="1">
      <alignment vertical="center" wrapText="1"/>
    </xf>
    <xf numFmtId="0" fontId="10" fillId="0" borderId="16" xfId="0" applyFont="1" applyBorder="1" applyAlignment="1">
      <alignment vertical="center" wrapText="1"/>
    </xf>
    <xf numFmtId="0" fontId="10" fillId="0" borderId="10" xfId="0" applyFont="1" applyBorder="1" applyAlignment="1">
      <alignment horizontal="center" vertical="center"/>
    </xf>
    <xf numFmtId="0" fontId="10" fillId="0" borderId="7" xfId="0" applyFont="1" applyBorder="1" applyAlignment="1">
      <alignment horizontal="center" vertical="center" wrapText="1"/>
    </xf>
    <xf numFmtId="0" fontId="10" fillId="0" borderId="15" xfId="0" applyFont="1" applyBorder="1" applyAlignment="1">
      <alignment horizontal="center" vertical="center"/>
    </xf>
    <xf numFmtId="0" fontId="12" fillId="0" borderId="16" xfId="0" applyFont="1" applyBorder="1" applyAlignment="1">
      <alignment horizontal="justify" vertical="center" wrapText="1"/>
    </xf>
    <xf numFmtId="0" fontId="15" fillId="0" borderId="14" xfId="0" applyFont="1" applyBorder="1" applyAlignment="1">
      <alignment horizontal="center" vertical="center" wrapText="1"/>
    </xf>
    <xf numFmtId="3" fontId="15" fillId="0" borderId="14" xfId="0" applyNumberFormat="1" applyFont="1" applyBorder="1" applyAlignment="1">
      <alignment horizontal="center" vertical="center" wrapText="1"/>
    </xf>
    <xf numFmtId="0" fontId="10" fillId="0" borderId="30" xfId="0" applyFont="1" applyBorder="1" applyAlignment="1">
      <alignment vertical="center"/>
    </xf>
    <xf numFmtId="0" fontId="10" fillId="0" borderId="33" xfId="0" applyFont="1" applyBorder="1" applyAlignment="1">
      <alignment vertical="center"/>
    </xf>
    <xf numFmtId="4" fontId="10" fillId="0" borderId="29" xfId="0" applyNumberFormat="1" applyFont="1" applyBorder="1" applyAlignment="1">
      <alignment vertical="center"/>
    </xf>
    <xf numFmtId="4" fontId="10" fillId="0" borderId="32" xfId="0" applyNumberFormat="1" applyFont="1" applyBorder="1" applyAlignment="1">
      <alignment vertical="center"/>
    </xf>
    <xf numFmtId="0" fontId="10" fillId="0" borderId="29" xfId="0" applyFont="1" applyBorder="1" applyAlignment="1">
      <alignment vertical="center"/>
    </xf>
    <xf numFmtId="0" fontId="10" fillId="0" borderId="31" xfId="0" applyFont="1" applyBorder="1" applyAlignment="1">
      <alignment vertical="center" wrapText="1"/>
    </xf>
    <xf numFmtId="0" fontId="10" fillId="0" borderId="0" xfId="0" applyFont="1"/>
    <xf numFmtId="0" fontId="10" fillId="0" borderId="0" xfId="0" applyFont="1" applyAlignment="1">
      <alignment horizontal="right" vertical="center"/>
    </xf>
    <xf numFmtId="0" fontId="10" fillId="0" borderId="0" xfId="0" applyFont="1" applyAlignment="1">
      <alignment vertical="center"/>
    </xf>
    <xf numFmtId="0" fontId="10" fillId="0" borderId="0" xfId="0" applyFont="1" applyAlignment="1">
      <alignment horizontal="center" vertical="center" wrapText="1"/>
    </xf>
    <xf numFmtId="0" fontId="10" fillId="0" borderId="0" xfId="0" applyFont="1" applyAlignment="1">
      <alignment vertical="center" wrapText="1"/>
    </xf>
    <xf numFmtId="0" fontId="10" fillId="0" borderId="8" xfId="0" applyFont="1" applyBorder="1" applyAlignment="1">
      <alignment horizontal="center" vertical="center"/>
    </xf>
    <xf numFmtId="0" fontId="10" fillId="0" borderId="40" xfId="0" applyFont="1" applyBorder="1" applyAlignment="1">
      <alignment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2" fillId="0" borderId="11" xfId="0" applyFont="1" applyBorder="1"/>
    <xf numFmtId="0" fontId="10" fillId="0" borderId="6" xfId="0" applyFont="1" applyBorder="1" applyAlignment="1">
      <alignment vertical="center"/>
    </xf>
    <xf numFmtId="0" fontId="10" fillId="0" borderId="2" xfId="0" applyFont="1" applyBorder="1" applyAlignment="1">
      <alignment vertical="center"/>
    </xf>
    <xf numFmtId="0" fontId="10" fillId="0" borderId="3" xfId="0" applyFont="1" applyBorder="1" applyAlignment="1">
      <alignment vertical="center" wrapText="1"/>
    </xf>
    <xf numFmtId="0" fontId="10" fillId="0" borderId="4" xfId="0" applyFont="1" applyBorder="1" applyAlignment="1">
      <alignment vertical="center" wrapText="1"/>
    </xf>
    <xf numFmtId="0" fontId="11" fillId="0" borderId="5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0" fontId="10" fillId="0" borderId="7" xfId="0" applyFont="1" applyBorder="1" applyAlignment="1">
      <alignment vertical="center" wrapText="1"/>
    </xf>
    <xf numFmtId="0" fontId="2" fillId="0" borderId="6" xfId="0" applyFont="1" applyBorder="1"/>
    <xf numFmtId="0" fontId="11" fillId="0" borderId="1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1" fillId="0" borderId="28" xfId="0" applyFont="1" applyBorder="1" applyAlignment="1">
      <alignment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10" fillId="0" borderId="2" xfId="0" applyFont="1" applyBorder="1" applyAlignment="1">
      <alignment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2" xfId="0" applyFont="1" applyBorder="1" applyAlignment="1">
      <alignment horizontal="center" vertical="center" wrapText="1"/>
    </xf>
    <xf numFmtId="0" fontId="10" fillId="0" borderId="16" xfId="0" applyFont="1" applyBorder="1" applyAlignment="1">
      <alignment horizontal="center" vertical="center" wrapText="1"/>
    </xf>
    <xf numFmtId="0" fontId="10" fillId="0" borderId="1" xfId="0" applyFont="1" applyBorder="1" applyAlignment="1">
      <alignment vertical="center" wrapText="1"/>
    </xf>
    <xf numFmtId="0" fontId="10" fillId="0" borderId="7" xfId="0" applyFont="1" applyBorder="1" applyAlignment="1">
      <alignment horizontal="center" vertical="center"/>
    </xf>
    <xf numFmtId="164" fontId="10" fillId="0" borderId="13" xfId="0" applyNumberFormat="1" applyFont="1" applyBorder="1" applyAlignment="1">
      <alignment vertical="center" wrapText="1"/>
    </xf>
    <xf numFmtId="164" fontId="10" fillId="0" borderId="1" xfId="0" applyNumberFormat="1" applyFont="1" applyBorder="1" applyAlignment="1">
      <alignment vertical="center" wrapText="1"/>
    </xf>
    <xf numFmtId="0" fontId="10" fillId="0" borderId="24" xfId="0" applyFont="1" applyBorder="1" applyAlignment="1">
      <alignment horizontal="center" vertical="center" wrapText="1"/>
    </xf>
    <xf numFmtId="0" fontId="12" fillId="0" borderId="3" xfId="0" applyFont="1" applyBorder="1" applyAlignment="1">
      <alignment vertical="center"/>
    </xf>
    <xf numFmtId="0" fontId="12" fillId="0" borderId="4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4" xfId="0" applyFont="1" applyBorder="1" applyAlignment="1">
      <alignment vertical="center"/>
    </xf>
    <xf numFmtId="0" fontId="10" fillId="0" borderId="7" xfId="0" applyFont="1" applyBorder="1" applyAlignment="1">
      <alignment horizontal="right" vertical="center" wrapText="1"/>
    </xf>
    <xf numFmtId="0" fontId="10" fillId="0" borderId="13" xfId="0" applyFont="1" applyBorder="1" applyAlignment="1">
      <alignment vertical="center"/>
    </xf>
    <xf numFmtId="0" fontId="10" fillId="0" borderId="1" xfId="0" applyFont="1" applyBorder="1" applyAlignment="1">
      <alignment vertical="center"/>
    </xf>
    <xf numFmtId="0" fontId="10" fillId="0" borderId="16" xfId="0" applyFont="1" applyBorder="1" applyAlignment="1">
      <alignment vertical="center"/>
    </xf>
    <xf numFmtId="0" fontId="13" fillId="0" borderId="16" xfId="0" applyFont="1" applyBorder="1" applyAlignment="1">
      <alignment vertical="center" wrapText="1"/>
    </xf>
    <xf numFmtId="0" fontId="10" fillId="0" borderId="22" xfId="0" applyFont="1" applyBorder="1" applyAlignment="1">
      <alignment vertical="center" wrapText="1"/>
    </xf>
    <xf numFmtId="0" fontId="10" fillId="0" borderId="21" xfId="0" applyFont="1" applyBorder="1" applyAlignment="1">
      <alignment vertical="center"/>
    </xf>
    <xf numFmtId="0" fontId="14" fillId="0" borderId="16" xfId="0" applyFont="1" applyBorder="1" applyAlignment="1">
      <alignment vertical="center" wrapText="1"/>
    </xf>
    <xf numFmtId="0" fontId="10" fillId="0" borderId="14" xfId="0" applyFont="1" applyBorder="1" applyAlignment="1">
      <alignment vertical="center" wrapText="1"/>
    </xf>
    <xf numFmtId="0" fontId="19" fillId="0" borderId="14" xfId="0" applyFont="1" applyBorder="1" applyAlignment="1">
      <alignment vertical="center" wrapText="1"/>
    </xf>
    <xf numFmtId="0" fontId="13" fillId="0" borderId="14" xfId="0" applyFont="1" applyBorder="1" applyAlignment="1">
      <alignment vertical="center" wrapText="1"/>
    </xf>
    <xf numFmtId="0" fontId="12" fillId="0" borderId="14" xfId="0" applyFont="1" applyBorder="1" applyAlignment="1">
      <alignment vertical="center" wrapText="1"/>
    </xf>
    <xf numFmtId="0" fontId="10" fillId="0" borderId="5" xfId="0" applyFont="1" applyBorder="1" applyAlignment="1">
      <alignment vertical="center"/>
    </xf>
    <xf numFmtId="0" fontId="12" fillId="0" borderId="7" xfId="0" applyFont="1" applyBorder="1" applyAlignment="1">
      <alignment vertical="center" wrapText="1"/>
    </xf>
    <xf numFmtId="0" fontId="10" fillId="0" borderId="34" xfId="0" applyFont="1" applyBorder="1" applyAlignment="1">
      <alignment vertical="center"/>
    </xf>
    <xf numFmtId="0" fontId="10" fillId="0" borderId="35" xfId="0" applyFont="1" applyBorder="1" applyAlignment="1">
      <alignment vertical="center"/>
    </xf>
    <xf numFmtId="0" fontId="10" fillId="0" borderId="36" xfId="0" applyFont="1" applyBorder="1" applyAlignment="1">
      <alignment vertical="center"/>
    </xf>
    <xf numFmtId="0" fontId="10" fillId="0" borderId="32" xfId="0" applyFont="1" applyBorder="1" applyAlignment="1">
      <alignment horizontal="center" vertical="center"/>
    </xf>
    <xf numFmtId="0" fontId="10" fillId="0" borderId="29" xfId="0" applyFont="1" applyBorder="1" applyAlignment="1">
      <alignment horizontal="center" vertical="center" wrapText="1"/>
    </xf>
    <xf numFmtId="0" fontId="10" fillId="0" borderId="33" xfId="0" applyFont="1" applyBorder="1" applyAlignment="1">
      <alignment horizontal="center" vertical="center" wrapText="1"/>
    </xf>
    <xf numFmtId="0" fontId="10" fillId="0" borderId="9" xfId="0" applyFont="1" applyBorder="1" applyAlignment="1">
      <alignment vertical="center" wrapText="1"/>
    </xf>
    <xf numFmtId="0" fontId="10" fillId="0" borderId="9" xfId="0" applyFont="1" applyBorder="1" applyAlignment="1">
      <alignment horizontal="center" vertical="center"/>
    </xf>
    <xf numFmtId="0" fontId="10" fillId="0" borderId="23" xfId="0" applyFont="1" applyBorder="1" applyAlignment="1">
      <alignment horizontal="center" vertical="center"/>
    </xf>
    <xf numFmtId="0" fontId="10" fillId="0" borderId="12" xfId="0" applyFont="1" applyBorder="1" applyAlignment="1">
      <alignment vertical="center" wrapText="1"/>
    </xf>
    <xf numFmtId="0" fontId="10" fillId="0" borderId="40" xfId="0" applyFont="1" applyBorder="1" applyAlignment="1">
      <alignment horizontal="center" vertical="center"/>
    </xf>
    <xf numFmtId="0" fontId="11" fillId="0" borderId="32" xfId="0" applyFont="1" applyBorder="1" applyAlignment="1">
      <alignment horizontal="center" vertical="center"/>
    </xf>
    <xf numFmtId="0" fontId="11" fillId="0" borderId="29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0" fillId="0" borderId="0" xfId="0" applyFont="1" applyAlignment="1">
      <alignment horizontal="right" vertical="center" wrapText="1"/>
    </xf>
    <xf numFmtId="0" fontId="14" fillId="0" borderId="0" xfId="0" applyFont="1" applyAlignment="1">
      <alignment vertical="center"/>
    </xf>
    <xf numFmtId="0" fontId="10" fillId="0" borderId="25" xfId="0" applyFont="1" applyBorder="1" applyAlignment="1">
      <alignment vertical="center"/>
    </xf>
    <xf numFmtId="0" fontId="10" fillId="0" borderId="26" xfId="0" applyFont="1" applyBorder="1" applyAlignment="1">
      <alignment vertical="center"/>
    </xf>
    <xf numFmtId="0" fontId="10" fillId="0" borderId="27" xfId="0" applyFont="1" applyBorder="1" applyAlignment="1">
      <alignment vertical="center"/>
    </xf>
    <xf numFmtId="0" fontId="10" fillId="0" borderId="37" xfId="0" applyFont="1" applyBorder="1" applyAlignment="1">
      <alignment vertical="center"/>
    </xf>
    <xf numFmtId="0" fontId="10" fillId="0" borderId="38" xfId="0" applyFont="1" applyBorder="1" applyAlignment="1">
      <alignment vertical="center"/>
    </xf>
    <xf numFmtId="0" fontId="10" fillId="0" borderId="39" xfId="0" applyFont="1" applyBorder="1" applyAlignment="1">
      <alignment vertical="center"/>
    </xf>
    <xf numFmtId="0" fontId="10" fillId="0" borderId="32" xfId="0" applyFont="1" applyBorder="1" applyAlignment="1">
      <alignment vertical="center" wrapText="1"/>
    </xf>
    <xf numFmtId="0" fontId="10" fillId="0" borderId="8" xfId="0" applyFont="1" applyBorder="1" applyAlignment="1">
      <alignment horizontal="center" vertical="center" wrapText="1"/>
    </xf>
    <xf numFmtId="0" fontId="10" fillId="0" borderId="11" xfId="0" applyFont="1" applyBorder="1" applyAlignment="1">
      <alignment vertical="center"/>
    </xf>
    <xf numFmtId="0" fontId="10" fillId="0" borderId="11" xfId="0" applyFont="1" applyBorder="1" applyAlignment="1">
      <alignment vertical="center" wrapText="1"/>
    </xf>
    <xf numFmtId="164" fontId="10" fillId="0" borderId="41" xfId="0" applyNumberFormat="1" applyFont="1" applyBorder="1" applyAlignment="1">
      <alignment vertical="center" wrapText="1"/>
    </xf>
    <xf numFmtId="4" fontId="10" fillId="0" borderId="42" xfId="0" applyNumberFormat="1" applyFont="1" applyBorder="1" applyAlignment="1">
      <alignment vertical="center" wrapText="1"/>
    </xf>
    <xf numFmtId="9" fontId="10" fillId="0" borderId="32" xfId="1" applyFont="1" applyFill="1" applyBorder="1" applyAlignment="1">
      <alignment horizontal="center" vertical="center" wrapText="1"/>
    </xf>
    <xf numFmtId="4" fontId="10" fillId="0" borderId="40" xfId="0" applyNumberFormat="1" applyFont="1" applyBorder="1" applyAlignment="1">
      <alignment vertical="center" wrapText="1"/>
    </xf>
    <xf numFmtId="0" fontId="21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0" fontId="0" fillId="0" borderId="46" xfId="0" applyBorder="1"/>
    <xf numFmtId="0" fontId="0" fillId="0" borderId="46" xfId="0" applyBorder="1" applyAlignment="1">
      <alignment horizontal="center"/>
    </xf>
    <xf numFmtId="4" fontId="0" fillId="0" borderId="46" xfId="0" applyNumberFormat="1" applyBorder="1"/>
    <xf numFmtId="0" fontId="23" fillId="0" borderId="46" xfId="0" applyFont="1" applyBorder="1" applyAlignment="1">
      <alignment horizontal="center"/>
    </xf>
  </cellXfs>
  <cellStyles count="2">
    <cellStyle name="Normalny" xfId="0" builtinId="0"/>
    <cellStyle name="Procentowy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1472D2-FE5E-41C8-BD5E-422D96D21740}">
  <dimension ref="A1:I215"/>
  <sheetViews>
    <sheetView tabSelected="1" zoomScaleNormal="100" workbookViewId="0">
      <selection activeCell="I9" sqref="I9"/>
    </sheetView>
  </sheetViews>
  <sheetFormatPr defaultRowHeight="15.05" x14ac:dyDescent="0.3"/>
  <cols>
    <col min="1" max="1" width="4.6640625" customWidth="1"/>
    <col min="2" max="2" width="42.44140625" customWidth="1"/>
    <col min="4" max="4" width="7.109375" customWidth="1"/>
    <col min="5" max="5" width="8.88671875" style="2"/>
    <col min="6" max="6" width="9.77734375" style="2" customWidth="1"/>
    <col min="7" max="7" width="7.88671875" customWidth="1"/>
    <col min="8" max="8" width="10.33203125" style="2" customWidth="1"/>
    <col min="9" max="9" width="31.6640625" customWidth="1"/>
  </cols>
  <sheetData>
    <row r="1" spans="1:9" x14ac:dyDescent="0.3">
      <c r="A1" s="1" t="s">
        <v>0</v>
      </c>
    </row>
    <row r="2" spans="1:9" x14ac:dyDescent="0.3">
      <c r="A2" s="3" t="s">
        <v>1</v>
      </c>
    </row>
    <row r="3" spans="1:9" x14ac:dyDescent="0.3">
      <c r="E3"/>
      <c r="F3"/>
      <c r="H3"/>
    </row>
    <row r="4" spans="1:9" x14ac:dyDescent="0.3">
      <c r="E4"/>
      <c r="F4"/>
      <c r="H4"/>
      <c r="I4" s="4" t="s">
        <v>2</v>
      </c>
    </row>
    <row r="5" spans="1:9" ht="17.7" x14ac:dyDescent="0.3">
      <c r="A5" s="5"/>
      <c r="B5" s="6"/>
      <c r="C5" s="6"/>
      <c r="D5" s="7" t="s">
        <v>3</v>
      </c>
      <c r="E5" s="6"/>
      <c r="F5" s="6"/>
      <c r="G5" s="6"/>
      <c r="H5" s="6"/>
      <c r="I5" s="8"/>
    </row>
    <row r="6" spans="1:9" x14ac:dyDescent="0.3">
      <c r="A6" s="9" t="s">
        <v>133</v>
      </c>
      <c r="E6"/>
      <c r="F6"/>
      <c r="H6"/>
    </row>
    <row r="7" spans="1:9" x14ac:dyDescent="0.3">
      <c r="A7" s="9"/>
      <c r="E7"/>
      <c r="F7"/>
      <c r="H7"/>
    </row>
    <row r="8" spans="1:9" x14ac:dyDescent="0.3">
      <c r="A8" s="9" t="s">
        <v>134</v>
      </c>
      <c r="E8"/>
      <c r="F8"/>
      <c r="H8"/>
    </row>
    <row r="9" spans="1:9" x14ac:dyDescent="0.3">
      <c r="A9" s="10"/>
      <c r="E9"/>
      <c r="F9"/>
      <c r="H9"/>
    </row>
    <row r="10" spans="1:9" x14ac:dyDescent="0.3">
      <c r="A10" s="4" t="s">
        <v>4</v>
      </c>
      <c r="E10"/>
      <c r="F10"/>
      <c r="H10"/>
    </row>
    <row r="11" spans="1:9" ht="16.399999999999999" customHeight="1" x14ac:dyDescent="0.3">
      <c r="A11" s="10"/>
      <c r="E11"/>
      <c r="F11"/>
      <c r="H11"/>
    </row>
    <row r="12" spans="1:9" x14ac:dyDescent="0.3">
      <c r="A12" s="11"/>
      <c r="B12" s="11"/>
      <c r="C12" s="11"/>
      <c r="D12" s="11"/>
      <c r="E12" s="11"/>
      <c r="F12" s="11"/>
      <c r="G12" s="11"/>
      <c r="H12" s="11"/>
      <c r="I12" s="11"/>
    </row>
    <row r="13" spans="1:9" ht="15.75" thickBot="1" x14ac:dyDescent="0.35">
      <c r="A13" s="12" t="s">
        <v>21</v>
      </c>
      <c r="B13" s="12"/>
      <c r="C13" s="12"/>
      <c r="D13" s="12"/>
      <c r="E13" s="12"/>
      <c r="F13" s="12"/>
      <c r="G13" s="12"/>
      <c r="H13" s="12"/>
      <c r="I13" s="12"/>
    </row>
    <row r="14" spans="1:9" ht="15.75" thickBot="1" x14ac:dyDescent="0.35">
      <c r="A14" s="13" t="s">
        <v>22</v>
      </c>
      <c r="B14" s="14"/>
      <c r="C14" s="14"/>
      <c r="D14" s="14"/>
      <c r="E14" s="14"/>
      <c r="F14" s="14"/>
      <c r="G14" s="14"/>
      <c r="H14" s="14"/>
      <c r="I14" s="15"/>
    </row>
    <row r="15" spans="1:9" ht="39.950000000000003" thickBot="1" x14ac:dyDescent="0.35">
      <c r="A15" s="16" t="s">
        <v>5</v>
      </c>
      <c r="B15" s="17" t="s">
        <v>6</v>
      </c>
      <c r="C15" s="18" t="s">
        <v>7</v>
      </c>
      <c r="D15" s="19" t="s">
        <v>8</v>
      </c>
      <c r="E15" s="20" t="s">
        <v>9</v>
      </c>
      <c r="F15" s="21" t="s">
        <v>10</v>
      </c>
      <c r="G15" s="21" t="s">
        <v>23</v>
      </c>
      <c r="H15" s="21" t="s">
        <v>12</v>
      </c>
      <c r="I15" s="19" t="s">
        <v>13</v>
      </c>
    </row>
    <row r="16" spans="1:9" ht="165.6" x14ac:dyDescent="0.3">
      <c r="A16" s="22">
        <v>1</v>
      </c>
      <c r="B16" s="23" t="s">
        <v>24</v>
      </c>
      <c r="C16" s="24" t="s">
        <v>28</v>
      </c>
      <c r="D16" s="24">
        <v>900</v>
      </c>
      <c r="E16" s="25">
        <v>9.86</v>
      </c>
      <c r="F16" s="26">
        <f>ROUND(E16*D16,2)</f>
        <v>8874</v>
      </c>
      <c r="G16" s="27">
        <v>0.05</v>
      </c>
      <c r="H16" s="28">
        <f>ROUND(F16*G16+F16,2)</f>
        <v>9317.7000000000007</v>
      </c>
      <c r="I16" s="29" t="s">
        <v>135</v>
      </c>
    </row>
    <row r="17" spans="1:9" ht="30.8" thickBot="1" x14ac:dyDescent="0.35">
      <c r="A17" s="30"/>
      <c r="B17" s="31" t="s">
        <v>25</v>
      </c>
      <c r="C17" s="32"/>
      <c r="D17" s="32"/>
      <c r="E17" s="33"/>
      <c r="F17" s="34"/>
      <c r="G17" s="35"/>
      <c r="H17" s="36"/>
      <c r="I17" s="37"/>
    </row>
    <row r="18" spans="1:9" ht="30.8" thickBot="1" x14ac:dyDescent="0.35">
      <c r="A18" s="38">
        <v>2</v>
      </c>
      <c r="B18" s="31" t="s">
        <v>26</v>
      </c>
      <c r="C18" s="39" t="s">
        <v>29</v>
      </c>
      <c r="D18" s="39">
        <v>6000</v>
      </c>
      <c r="E18" s="25">
        <v>19.11</v>
      </c>
      <c r="F18" s="26">
        <f t="shared" ref="F18" si="0">ROUND(E18*D18,2)</f>
        <v>114660</v>
      </c>
      <c r="G18" s="27">
        <v>0.05</v>
      </c>
      <c r="H18" s="28">
        <f t="shared" ref="H18:H19" si="1">ROUND(F18*G18+F18,2)</f>
        <v>120393</v>
      </c>
      <c r="I18" s="29" t="s">
        <v>136</v>
      </c>
    </row>
    <row r="19" spans="1:9" ht="39.950000000000003" customHeight="1" thickBot="1" x14ac:dyDescent="0.35">
      <c r="A19" s="40">
        <v>3</v>
      </c>
      <c r="B19" s="41" t="s">
        <v>27</v>
      </c>
      <c r="C19" s="42" t="s">
        <v>30</v>
      </c>
      <c r="D19" s="43" t="s">
        <v>126</v>
      </c>
      <c r="E19" s="25">
        <v>19.11</v>
      </c>
      <c r="F19" s="26">
        <f>ROUND(E19*300,2)</f>
        <v>5733</v>
      </c>
      <c r="G19" s="27">
        <v>0.05</v>
      </c>
      <c r="H19" s="28">
        <f t="shared" si="1"/>
        <v>6019.65</v>
      </c>
      <c r="I19" s="29" t="s">
        <v>136</v>
      </c>
    </row>
    <row r="20" spans="1:9" ht="15.75" thickBot="1" x14ac:dyDescent="0.35">
      <c r="A20" s="44" t="s">
        <v>14</v>
      </c>
      <c r="B20" s="45"/>
      <c r="C20" s="45"/>
      <c r="D20" s="45"/>
      <c r="E20" s="46"/>
      <c r="F20" s="47">
        <f>SUBTOTAL(9,F16:F19)</f>
        <v>129267</v>
      </c>
      <c r="G20" s="48"/>
      <c r="H20" s="46">
        <f>SUBTOTAL(9,H16:H19)</f>
        <v>135730.35</v>
      </c>
      <c r="I20" s="49"/>
    </row>
    <row r="21" spans="1:9" x14ac:dyDescent="0.3">
      <c r="A21" s="50"/>
      <c r="E21"/>
      <c r="F21"/>
      <c r="H21"/>
    </row>
    <row r="22" spans="1:9" x14ac:dyDescent="0.3">
      <c r="A22" s="50"/>
      <c r="E22"/>
      <c r="F22"/>
      <c r="H22"/>
    </row>
    <row r="23" spans="1:9" ht="15.75" thickBot="1" x14ac:dyDescent="0.35">
      <c r="A23" s="51"/>
      <c r="B23" s="51"/>
      <c r="C23" s="51"/>
      <c r="D23" s="51"/>
      <c r="E23" s="51"/>
      <c r="F23" s="52"/>
      <c r="G23" s="53"/>
      <c r="H23" s="53"/>
      <c r="I23" s="54"/>
    </row>
    <row r="24" spans="1:9" ht="15.75" thickBot="1" x14ac:dyDescent="0.35">
      <c r="A24" s="44" t="s">
        <v>31</v>
      </c>
      <c r="B24" s="45"/>
      <c r="C24" s="45"/>
      <c r="D24" s="45"/>
      <c r="E24" s="45"/>
      <c r="F24" s="45"/>
      <c r="G24" s="45"/>
      <c r="H24" s="45"/>
      <c r="I24" s="48"/>
    </row>
    <row r="25" spans="1:9" ht="39.950000000000003" thickBot="1" x14ac:dyDescent="0.35">
      <c r="A25" s="16" t="s">
        <v>5</v>
      </c>
      <c r="B25" s="21" t="s">
        <v>6</v>
      </c>
      <c r="C25" s="20" t="s">
        <v>19</v>
      </c>
      <c r="D25" s="19" t="s">
        <v>8</v>
      </c>
      <c r="E25" s="21" t="s">
        <v>9</v>
      </c>
      <c r="F25" s="21" t="s">
        <v>10</v>
      </c>
      <c r="G25" s="21" t="s">
        <v>15</v>
      </c>
      <c r="H25" s="21" t="s">
        <v>12</v>
      </c>
      <c r="I25" s="19" t="s">
        <v>13</v>
      </c>
    </row>
    <row r="26" spans="1:9" ht="91" thickBot="1" x14ac:dyDescent="0.35">
      <c r="A26" s="55">
        <v>1</v>
      </c>
      <c r="B26" s="56" t="s">
        <v>32</v>
      </c>
      <c r="C26" s="57" t="s">
        <v>33</v>
      </c>
      <c r="D26" s="58">
        <v>720</v>
      </c>
      <c r="E26" s="25">
        <v>16.8</v>
      </c>
      <c r="F26" s="26">
        <f>ROUND(E26*D26,2)</f>
        <v>12096</v>
      </c>
      <c r="G26" s="27">
        <v>0.05</v>
      </c>
      <c r="H26" s="28">
        <f>ROUND(F26*G26+F26,2)</f>
        <v>12700.8</v>
      </c>
      <c r="I26" s="29" t="s">
        <v>137</v>
      </c>
    </row>
    <row r="27" spans="1:9" ht="15.75" thickBot="1" x14ac:dyDescent="0.35">
      <c r="A27" s="44" t="s">
        <v>14</v>
      </c>
      <c r="B27" s="45"/>
      <c r="C27" s="45"/>
      <c r="D27" s="45"/>
      <c r="E27" s="46"/>
      <c r="F27" s="47">
        <f>SUM(F26)</f>
        <v>12096</v>
      </c>
      <c r="G27" s="48"/>
      <c r="H27" s="46">
        <f>SUM(H26)</f>
        <v>12700.8</v>
      </c>
      <c r="I27" s="49"/>
    </row>
    <row r="28" spans="1:9" x14ac:dyDescent="0.3">
      <c r="A28" s="50"/>
      <c r="E28"/>
      <c r="F28"/>
      <c r="H28"/>
    </row>
    <row r="29" spans="1:9" x14ac:dyDescent="0.3">
      <c r="A29" s="50"/>
      <c r="E29"/>
      <c r="F29"/>
      <c r="H29"/>
    </row>
    <row r="30" spans="1:9" ht="15.75" customHeight="1" thickBot="1" x14ac:dyDescent="0.35">
      <c r="A30" s="59"/>
      <c r="B30" s="59"/>
      <c r="C30" s="59"/>
      <c r="D30" s="59"/>
      <c r="E30" s="59"/>
      <c r="F30" s="59"/>
      <c r="G30" s="59"/>
      <c r="H30" s="59"/>
      <c r="I30" s="59"/>
    </row>
    <row r="31" spans="1:9" ht="15.75" thickBot="1" x14ac:dyDescent="0.35">
      <c r="A31" s="60"/>
      <c r="B31" s="60"/>
      <c r="C31" s="60"/>
      <c r="D31" s="60"/>
      <c r="E31" s="60"/>
      <c r="F31" s="60"/>
      <c r="G31" s="60"/>
      <c r="H31" s="60"/>
      <c r="I31" s="60"/>
    </row>
    <row r="32" spans="1:9" ht="15.75" thickBot="1" x14ac:dyDescent="0.35">
      <c r="A32" s="61" t="s">
        <v>34</v>
      </c>
      <c r="B32" s="62"/>
      <c r="C32" s="62"/>
      <c r="D32" s="62"/>
      <c r="E32" s="62"/>
      <c r="F32" s="62"/>
      <c r="G32" s="62"/>
      <c r="H32" s="62"/>
      <c r="I32" s="63"/>
    </row>
    <row r="33" spans="1:9" ht="39.950000000000003" thickBot="1" x14ac:dyDescent="0.35">
      <c r="A33" s="64" t="s">
        <v>5</v>
      </c>
      <c r="B33" s="19" t="s">
        <v>6</v>
      </c>
      <c r="C33" s="19" t="s">
        <v>7</v>
      </c>
      <c r="D33" s="19" t="s">
        <v>8</v>
      </c>
      <c r="E33" s="20" t="s">
        <v>9</v>
      </c>
      <c r="F33" s="21" t="s">
        <v>10</v>
      </c>
      <c r="G33" s="21" t="s">
        <v>16</v>
      </c>
      <c r="H33" s="21" t="s">
        <v>12</v>
      </c>
      <c r="I33" s="19" t="s">
        <v>13</v>
      </c>
    </row>
    <row r="34" spans="1:9" ht="226.5" thickBot="1" x14ac:dyDescent="0.35">
      <c r="A34" s="65">
        <v>1</v>
      </c>
      <c r="B34" s="66" t="s">
        <v>35</v>
      </c>
      <c r="C34" s="39" t="s">
        <v>29</v>
      </c>
      <c r="D34" s="39">
        <v>150</v>
      </c>
      <c r="E34" s="25">
        <v>38.590000000000003</v>
      </c>
      <c r="F34" s="26">
        <f>ROUND(E34*D34,2)</f>
        <v>5788.5</v>
      </c>
      <c r="G34" s="27">
        <v>0.05</v>
      </c>
      <c r="H34" s="28">
        <f>ROUND(F34*G34+F34,2)</f>
        <v>6077.93</v>
      </c>
      <c r="I34" s="29" t="s">
        <v>138</v>
      </c>
    </row>
    <row r="35" spans="1:9" ht="15.75" thickBot="1" x14ac:dyDescent="0.35">
      <c r="A35" s="44" t="s">
        <v>14</v>
      </c>
      <c r="B35" s="45"/>
      <c r="C35" s="45"/>
      <c r="D35" s="45"/>
      <c r="E35" s="46"/>
      <c r="F35" s="47">
        <f>SUM(F34)</f>
        <v>5788.5</v>
      </c>
      <c r="G35" s="48"/>
      <c r="H35" s="46">
        <f>SUM(H34)</f>
        <v>6077.93</v>
      </c>
      <c r="I35" s="49"/>
    </row>
    <row r="36" spans="1:9" x14ac:dyDescent="0.3">
      <c r="A36" s="52"/>
      <c r="E36"/>
      <c r="F36"/>
      <c r="H36"/>
    </row>
    <row r="37" spans="1:9" ht="15.75" thickBot="1" x14ac:dyDescent="0.35">
      <c r="A37" s="60"/>
      <c r="B37" s="60"/>
      <c r="C37" s="60"/>
      <c r="D37" s="60"/>
      <c r="E37" s="60"/>
      <c r="F37" s="60"/>
      <c r="G37" s="60"/>
      <c r="H37" s="60"/>
      <c r="I37" s="60"/>
    </row>
    <row r="38" spans="1:9" ht="15.75" thickBot="1" x14ac:dyDescent="0.35">
      <c r="A38" s="13" t="s">
        <v>36</v>
      </c>
      <c r="B38" s="14"/>
      <c r="C38" s="14"/>
      <c r="D38" s="14"/>
      <c r="E38" s="14"/>
      <c r="F38" s="14"/>
      <c r="G38" s="14"/>
      <c r="H38" s="14"/>
      <c r="I38" s="15"/>
    </row>
    <row r="39" spans="1:9" ht="39.950000000000003" thickBot="1" x14ac:dyDescent="0.35">
      <c r="A39" s="64" t="s">
        <v>5</v>
      </c>
      <c r="B39" s="19" t="s">
        <v>6</v>
      </c>
      <c r="C39" s="19" t="s">
        <v>7</v>
      </c>
      <c r="D39" s="19" t="s">
        <v>8</v>
      </c>
      <c r="E39" s="20" t="s">
        <v>9</v>
      </c>
      <c r="F39" s="21" t="s">
        <v>10</v>
      </c>
      <c r="G39" s="21" t="s">
        <v>15</v>
      </c>
      <c r="H39" s="21" t="s">
        <v>12</v>
      </c>
      <c r="I39" s="19" t="s">
        <v>13</v>
      </c>
    </row>
    <row r="40" spans="1:9" ht="181.35" thickBot="1" x14ac:dyDescent="0.35">
      <c r="A40" s="65">
        <v>1</v>
      </c>
      <c r="B40" s="66" t="s">
        <v>37</v>
      </c>
      <c r="C40" s="39" t="s">
        <v>29</v>
      </c>
      <c r="D40" s="39">
        <v>800</v>
      </c>
      <c r="E40" s="25">
        <v>29.03</v>
      </c>
      <c r="F40" s="26">
        <f>ROUND(E40*D40,2)</f>
        <v>23224</v>
      </c>
      <c r="G40" s="27">
        <v>0.05</v>
      </c>
      <c r="H40" s="28">
        <f>ROUND(F40*G40+F40,2)</f>
        <v>24385.200000000001</v>
      </c>
      <c r="I40" s="29" t="s">
        <v>139</v>
      </c>
    </row>
    <row r="41" spans="1:9" ht="15.75" thickBot="1" x14ac:dyDescent="0.35">
      <c r="A41" s="44" t="s">
        <v>14</v>
      </c>
      <c r="B41" s="45"/>
      <c r="C41" s="45"/>
      <c r="D41" s="45"/>
      <c r="E41" s="46"/>
      <c r="F41" s="47">
        <f>SUM(F40)</f>
        <v>23224</v>
      </c>
      <c r="G41" s="48"/>
      <c r="H41" s="46">
        <f>SUM(H40)</f>
        <v>24385.200000000001</v>
      </c>
      <c r="I41" s="49"/>
    </row>
    <row r="42" spans="1:9" x14ac:dyDescent="0.3">
      <c r="A42" s="50"/>
      <c r="E42"/>
      <c r="F42"/>
      <c r="H42"/>
    </row>
    <row r="43" spans="1:9" ht="16.399999999999999" thickBot="1" x14ac:dyDescent="0.35">
      <c r="A43" s="67"/>
      <c r="B43" s="67"/>
      <c r="C43" s="67"/>
      <c r="D43" s="67"/>
      <c r="E43" s="67"/>
      <c r="F43" s="67"/>
      <c r="G43" s="67"/>
      <c r="H43" s="67"/>
      <c r="I43" s="67"/>
    </row>
    <row r="44" spans="1:9" ht="16.399999999999999" thickBot="1" x14ac:dyDescent="0.35">
      <c r="A44" s="67"/>
      <c r="B44" s="67"/>
      <c r="C44" s="67"/>
      <c r="D44" s="67"/>
      <c r="E44" s="67"/>
      <c r="F44" s="67"/>
      <c r="G44" s="67"/>
      <c r="H44" s="67"/>
      <c r="I44" s="67"/>
    </row>
    <row r="45" spans="1:9" ht="15.75" thickBot="1" x14ac:dyDescent="0.35">
      <c r="A45" s="61" t="s">
        <v>38</v>
      </c>
      <c r="B45" s="62"/>
      <c r="C45" s="62"/>
      <c r="D45" s="62"/>
      <c r="E45" s="62"/>
      <c r="F45" s="62"/>
      <c r="G45" s="62"/>
      <c r="H45" s="62"/>
      <c r="I45" s="63"/>
    </row>
    <row r="46" spans="1:9" ht="39.950000000000003" thickBot="1" x14ac:dyDescent="0.35">
      <c r="A46" s="64" t="s">
        <v>5</v>
      </c>
      <c r="B46" s="68" t="s">
        <v>6</v>
      </c>
      <c r="C46" s="68" t="s">
        <v>7</v>
      </c>
      <c r="D46" s="19" t="s">
        <v>8</v>
      </c>
      <c r="E46" s="20" t="s">
        <v>9</v>
      </c>
      <c r="F46" s="21" t="s">
        <v>10</v>
      </c>
      <c r="G46" s="21" t="s">
        <v>16</v>
      </c>
      <c r="H46" s="21" t="s">
        <v>12</v>
      </c>
      <c r="I46" s="19" t="s">
        <v>13</v>
      </c>
    </row>
    <row r="47" spans="1:9" ht="60.9" thickBot="1" x14ac:dyDescent="0.35">
      <c r="A47" s="65">
        <v>1</v>
      </c>
      <c r="B47" s="63" t="s">
        <v>39</v>
      </c>
      <c r="C47" s="69" t="s">
        <v>40</v>
      </c>
      <c r="D47" s="39">
        <v>360</v>
      </c>
      <c r="E47" s="25">
        <v>41.4</v>
      </c>
      <c r="F47" s="26">
        <f>ROUND(E47*D47,2)</f>
        <v>14904</v>
      </c>
      <c r="G47" s="27">
        <v>0.05</v>
      </c>
      <c r="H47" s="28">
        <f>ROUND(F47*G47+F47,2)</f>
        <v>15649.2</v>
      </c>
      <c r="I47" s="29" t="s">
        <v>140</v>
      </c>
    </row>
    <row r="48" spans="1:9" ht="15.75" thickBot="1" x14ac:dyDescent="0.35">
      <c r="A48" s="44" t="s">
        <v>14</v>
      </c>
      <c r="B48" s="45"/>
      <c r="C48" s="45"/>
      <c r="D48" s="45"/>
      <c r="E48" s="46"/>
      <c r="F48" s="47">
        <f>SUM(F47)</f>
        <v>14904</v>
      </c>
      <c r="G48" s="48"/>
      <c r="H48" s="46">
        <f>SUM(H47)</f>
        <v>15649.2</v>
      </c>
      <c r="I48" s="49"/>
    </row>
    <row r="49" spans="1:9" ht="15.75" thickBot="1" x14ac:dyDescent="0.35">
      <c r="A49" s="52"/>
      <c r="B49" s="52"/>
      <c r="C49" s="52"/>
      <c r="D49" s="52"/>
      <c r="E49" s="52"/>
      <c r="F49" s="52"/>
      <c r="G49" s="52"/>
      <c r="H49" s="52"/>
      <c r="I49" s="52"/>
    </row>
    <row r="50" spans="1:9" ht="15.75" thickBot="1" x14ac:dyDescent="0.35">
      <c r="A50" s="61" t="s">
        <v>41</v>
      </c>
      <c r="B50" s="62"/>
      <c r="C50" s="62"/>
      <c r="D50" s="62"/>
      <c r="E50" s="62"/>
      <c r="F50" s="62"/>
      <c r="G50" s="62"/>
      <c r="H50" s="62"/>
      <c r="I50" s="63"/>
    </row>
    <row r="51" spans="1:9" ht="39.950000000000003" thickBot="1" x14ac:dyDescent="0.35">
      <c r="A51" s="64" t="s">
        <v>5</v>
      </c>
      <c r="B51" s="68" t="s">
        <v>6</v>
      </c>
      <c r="C51" s="68" t="s">
        <v>7</v>
      </c>
      <c r="D51" s="19" t="s">
        <v>8</v>
      </c>
      <c r="E51" s="20" t="s">
        <v>9</v>
      </c>
      <c r="F51" s="21" t="s">
        <v>10</v>
      </c>
      <c r="G51" s="21" t="s">
        <v>15</v>
      </c>
      <c r="H51" s="21" t="s">
        <v>12</v>
      </c>
      <c r="I51" s="19" t="s">
        <v>13</v>
      </c>
    </row>
    <row r="52" spans="1:9" ht="196.4" thickBot="1" x14ac:dyDescent="0.35">
      <c r="A52" s="65">
        <v>1</v>
      </c>
      <c r="B52" s="63" t="s">
        <v>42</v>
      </c>
      <c r="C52" s="69" t="s">
        <v>40</v>
      </c>
      <c r="D52" s="39">
        <v>3000</v>
      </c>
      <c r="E52" s="25">
        <v>23.23</v>
      </c>
      <c r="F52" s="26">
        <f>ROUND(E52*D52,2)</f>
        <v>69690</v>
      </c>
      <c r="G52" s="27">
        <v>0.05</v>
      </c>
      <c r="H52" s="28">
        <f>ROUND(F52*G52+F52,2)</f>
        <v>73174.5</v>
      </c>
      <c r="I52" s="29" t="s">
        <v>141</v>
      </c>
    </row>
    <row r="53" spans="1:9" ht="15.75" thickBot="1" x14ac:dyDescent="0.35">
      <c r="A53" s="44" t="s">
        <v>14</v>
      </c>
      <c r="B53" s="45"/>
      <c r="C53" s="45"/>
      <c r="D53" s="45"/>
      <c r="E53" s="46"/>
      <c r="F53" s="47">
        <f>SUM(F52)</f>
        <v>69690</v>
      </c>
      <c r="G53" s="48"/>
      <c r="H53" s="46">
        <f>SUM(H52)</f>
        <v>73174.5</v>
      </c>
      <c r="I53" s="49"/>
    </row>
    <row r="54" spans="1:9" x14ac:dyDescent="0.3">
      <c r="A54" s="50"/>
      <c r="E54"/>
      <c r="F54"/>
      <c r="H54"/>
    </row>
    <row r="55" spans="1:9" ht="16.399999999999999" thickBot="1" x14ac:dyDescent="0.35">
      <c r="A55" s="67"/>
      <c r="B55" s="67"/>
      <c r="C55" s="67"/>
      <c r="D55" s="67"/>
      <c r="E55" s="67"/>
      <c r="F55" s="67"/>
      <c r="G55" s="67"/>
      <c r="H55" s="67"/>
      <c r="I55" s="67"/>
    </row>
    <row r="56" spans="1:9" ht="15.75" thickBot="1" x14ac:dyDescent="0.35">
      <c r="A56" s="61" t="s">
        <v>43</v>
      </c>
      <c r="B56" s="62"/>
      <c r="C56" s="62"/>
      <c r="D56" s="62"/>
      <c r="E56" s="62"/>
      <c r="F56" s="62"/>
      <c r="G56" s="62"/>
      <c r="H56" s="62"/>
      <c r="I56" s="62"/>
    </row>
    <row r="57" spans="1:9" ht="39.950000000000003" thickBot="1" x14ac:dyDescent="0.35">
      <c r="A57" s="16" t="s">
        <v>5</v>
      </c>
      <c r="B57" s="70" t="s">
        <v>6</v>
      </c>
      <c r="C57" s="71" t="s">
        <v>7</v>
      </c>
      <c r="D57" s="19" t="s">
        <v>8</v>
      </c>
      <c r="E57" s="20" t="s">
        <v>9</v>
      </c>
      <c r="F57" s="21" t="s">
        <v>10</v>
      </c>
      <c r="G57" s="21" t="s">
        <v>15</v>
      </c>
      <c r="H57" s="21" t="s">
        <v>12</v>
      </c>
      <c r="I57" s="72" t="s">
        <v>13</v>
      </c>
    </row>
    <row r="58" spans="1:9" ht="136.15" thickBot="1" x14ac:dyDescent="0.35">
      <c r="A58" s="38">
        <v>1</v>
      </c>
      <c r="B58" s="73" t="s">
        <v>44</v>
      </c>
      <c r="C58" s="74" t="s">
        <v>40</v>
      </c>
      <c r="D58" s="57">
        <v>1380</v>
      </c>
      <c r="E58" s="25">
        <v>37.33</v>
      </c>
      <c r="F58" s="26">
        <f>ROUND(E58*D58,2)</f>
        <v>51515.4</v>
      </c>
      <c r="G58" s="27">
        <v>0.05</v>
      </c>
      <c r="H58" s="28">
        <f>ROUND(F58*G58+F58,2)</f>
        <v>54091.17</v>
      </c>
      <c r="I58" s="29" t="s">
        <v>142</v>
      </c>
    </row>
    <row r="59" spans="1:9" ht="15.75" thickBot="1" x14ac:dyDescent="0.35">
      <c r="A59" s="44" t="s">
        <v>14</v>
      </c>
      <c r="B59" s="45"/>
      <c r="C59" s="45"/>
      <c r="D59" s="45"/>
      <c r="E59" s="46"/>
      <c r="F59" s="47">
        <f>SUM(F58)</f>
        <v>51515.4</v>
      </c>
      <c r="G59" s="48"/>
      <c r="H59" s="46">
        <f>SUM(H58)</f>
        <v>54091.17</v>
      </c>
      <c r="I59" s="49"/>
    </row>
    <row r="60" spans="1:9" ht="15.75" thickBot="1" x14ac:dyDescent="0.35">
      <c r="A60" s="60"/>
      <c r="B60" s="60"/>
      <c r="C60" s="60"/>
      <c r="D60" s="60"/>
      <c r="E60" s="60"/>
      <c r="F60" s="60"/>
      <c r="G60" s="60"/>
      <c r="H60" s="60"/>
      <c r="I60" s="60"/>
    </row>
    <row r="61" spans="1:9" ht="15.75" thickBot="1" x14ac:dyDescent="0.35">
      <c r="A61" s="50"/>
      <c r="E61"/>
      <c r="F61"/>
      <c r="H61"/>
    </row>
    <row r="62" spans="1:9" ht="15.75" thickBot="1" x14ac:dyDescent="0.35">
      <c r="A62" s="61" t="s">
        <v>45</v>
      </c>
      <c r="B62" s="62"/>
      <c r="C62" s="62"/>
      <c r="D62" s="62"/>
      <c r="E62" s="62"/>
      <c r="F62" s="62"/>
      <c r="G62" s="62"/>
      <c r="H62" s="62"/>
      <c r="I62" s="63"/>
    </row>
    <row r="63" spans="1:9" ht="39.950000000000003" thickBot="1" x14ac:dyDescent="0.35">
      <c r="A63" s="64" t="s">
        <v>5</v>
      </c>
      <c r="B63" s="68" t="s">
        <v>6</v>
      </c>
      <c r="C63" s="68" t="s">
        <v>7</v>
      </c>
      <c r="D63" s="19" t="s">
        <v>8</v>
      </c>
      <c r="E63" s="20" t="s">
        <v>9</v>
      </c>
      <c r="F63" s="21" t="s">
        <v>10</v>
      </c>
      <c r="G63" s="21" t="s">
        <v>16</v>
      </c>
      <c r="H63" s="21" t="s">
        <v>12</v>
      </c>
      <c r="I63" s="19" t="s">
        <v>13</v>
      </c>
    </row>
    <row r="64" spans="1:9" ht="136.15" thickBot="1" x14ac:dyDescent="0.35">
      <c r="A64" s="65">
        <v>1</v>
      </c>
      <c r="B64" s="63" t="s">
        <v>46</v>
      </c>
      <c r="C64" s="69" t="s">
        <v>29</v>
      </c>
      <c r="D64" s="39">
        <v>80</v>
      </c>
      <c r="E64" s="25">
        <v>29.06</v>
      </c>
      <c r="F64" s="26">
        <f>ROUND(E64*D64,2)</f>
        <v>2324.8000000000002</v>
      </c>
      <c r="G64" s="27">
        <v>0.05</v>
      </c>
      <c r="H64" s="28">
        <f>ROUND(F64*G64+F64,2)</f>
        <v>2441.04</v>
      </c>
      <c r="I64" s="29" t="s">
        <v>143</v>
      </c>
    </row>
    <row r="65" spans="1:9" ht="15.75" thickBot="1" x14ac:dyDescent="0.35">
      <c r="A65" s="44" t="s">
        <v>14</v>
      </c>
      <c r="B65" s="45"/>
      <c r="C65" s="45"/>
      <c r="D65" s="45"/>
      <c r="E65" s="46"/>
      <c r="F65" s="47">
        <f>SUM(F64)</f>
        <v>2324.8000000000002</v>
      </c>
      <c r="G65" s="48"/>
      <c r="H65" s="46">
        <f>SUM(H64)</f>
        <v>2441.04</v>
      </c>
      <c r="I65" s="49"/>
    </row>
    <row r="66" spans="1:9" x14ac:dyDescent="0.3">
      <c r="A66" s="52"/>
      <c r="E66"/>
      <c r="F66"/>
      <c r="H66"/>
    </row>
    <row r="67" spans="1:9" ht="15.75" thickBot="1" x14ac:dyDescent="0.35">
      <c r="A67" s="52"/>
      <c r="E67"/>
      <c r="F67"/>
      <c r="H67"/>
    </row>
    <row r="68" spans="1:9" ht="15.75" thickBot="1" x14ac:dyDescent="0.35">
      <c r="A68" s="61" t="s">
        <v>47</v>
      </c>
      <c r="B68" s="62"/>
      <c r="C68" s="62"/>
      <c r="D68" s="62"/>
      <c r="E68" s="62"/>
      <c r="F68" s="62"/>
      <c r="G68" s="62"/>
      <c r="H68" s="62"/>
      <c r="I68" s="63"/>
    </row>
    <row r="69" spans="1:9" ht="45.85" thickBot="1" x14ac:dyDescent="0.35">
      <c r="A69" s="65" t="s">
        <v>5</v>
      </c>
      <c r="B69" s="75" t="s">
        <v>6</v>
      </c>
      <c r="C69" s="75" t="s">
        <v>19</v>
      </c>
      <c r="D69" s="39" t="s">
        <v>8</v>
      </c>
      <c r="E69" s="76" t="s">
        <v>9</v>
      </c>
      <c r="F69" s="58" t="s">
        <v>10</v>
      </c>
      <c r="G69" s="58" t="s">
        <v>15</v>
      </c>
      <c r="H69" s="58" t="s">
        <v>12</v>
      </c>
      <c r="I69" s="39" t="s">
        <v>13</v>
      </c>
    </row>
    <row r="70" spans="1:9" ht="211.45" thickBot="1" x14ac:dyDescent="0.35">
      <c r="A70" s="65">
        <v>1</v>
      </c>
      <c r="B70" s="63" t="s">
        <v>48</v>
      </c>
      <c r="C70" s="69" t="s">
        <v>49</v>
      </c>
      <c r="D70" s="39">
        <v>40</v>
      </c>
      <c r="E70" s="25">
        <v>8.11</v>
      </c>
      <c r="F70" s="26">
        <f>ROUND(E70*D70,2)</f>
        <v>324.39999999999998</v>
      </c>
      <c r="G70" s="27">
        <v>0.05</v>
      </c>
      <c r="H70" s="28">
        <f>ROUND(F70*G70+F70,2)</f>
        <v>340.62</v>
      </c>
      <c r="I70" s="29" t="s">
        <v>144</v>
      </c>
    </row>
    <row r="71" spans="1:9" ht="15.75" thickBot="1" x14ac:dyDescent="0.35">
      <c r="A71" s="44" t="s">
        <v>14</v>
      </c>
      <c r="B71" s="45"/>
      <c r="C71" s="45"/>
      <c r="D71" s="45"/>
      <c r="E71" s="46"/>
      <c r="F71" s="47">
        <f>SUM(F70)</f>
        <v>324.39999999999998</v>
      </c>
      <c r="G71" s="48"/>
      <c r="H71" s="46">
        <f>SUM(H70)</f>
        <v>340.62</v>
      </c>
      <c r="I71" s="49"/>
    </row>
    <row r="72" spans="1:9" x14ac:dyDescent="0.3">
      <c r="A72" s="50"/>
      <c r="E72"/>
      <c r="F72"/>
      <c r="H72"/>
    </row>
    <row r="73" spans="1:9" x14ac:dyDescent="0.3">
      <c r="A73" s="50"/>
      <c r="E73"/>
      <c r="F73"/>
      <c r="H73"/>
    </row>
    <row r="74" spans="1:9" ht="15.75" thickBot="1" x14ac:dyDescent="0.35">
      <c r="A74" s="52"/>
      <c r="B74" s="52"/>
      <c r="C74" s="52"/>
      <c r="D74" s="52"/>
      <c r="E74" s="52"/>
      <c r="F74" s="52"/>
      <c r="G74" s="52"/>
      <c r="H74" s="52"/>
      <c r="I74" s="52"/>
    </row>
    <row r="75" spans="1:9" ht="15.75" thickBot="1" x14ac:dyDescent="0.35">
      <c r="A75" s="61" t="s">
        <v>50</v>
      </c>
      <c r="B75" s="62"/>
      <c r="C75" s="62"/>
      <c r="D75" s="62"/>
      <c r="E75" s="62"/>
      <c r="F75" s="62"/>
      <c r="G75" s="62"/>
      <c r="H75" s="62"/>
      <c r="I75" s="63"/>
    </row>
    <row r="76" spans="1:9" ht="45.85" thickBot="1" x14ac:dyDescent="0.35">
      <c r="A76" s="55" t="s">
        <v>5</v>
      </c>
      <c r="B76" s="53" t="s">
        <v>6</v>
      </c>
      <c r="C76" s="77" t="s">
        <v>19</v>
      </c>
      <c r="D76" s="39" t="s">
        <v>8</v>
      </c>
      <c r="E76" s="76" t="s">
        <v>9</v>
      </c>
      <c r="F76" s="58" t="s">
        <v>10</v>
      </c>
      <c r="G76" s="58" t="s">
        <v>15</v>
      </c>
      <c r="H76" s="58" t="s">
        <v>12</v>
      </c>
      <c r="I76" s="39" t="s">
        <v>13</v>
      </c>
    </row>
    <row r="77" spans="1:9" ht="151.19999999999999" thickBot="1" x14ac:dyDescent="0.35">
      <c r="A77" s="38">
        <v>1</v>
      </c>
      <c r="B77" s="78" t="s">
        <v>51</v>
      </c>
      <c r="C77" s="69" t="s">
        <v>49</v>
      </c>
      <c r="D77" s="79">
        <v>200</v>
      </c>
      <c r="E77" s="80">
        <v>7.335</v>
      </c>
      <c r="F77" s="26">
        <f>ROUND(E77*D77,2)</f>
        <v>1467</v>
      </c>
      <c r="G77" s="27">
        <v>0.05</v>
      </c>
      <c r="H77" s="28">
        <f>ROUND(F77*G77+F77,2)</f>
        <v>1540.35</v>
      </c>
      <c r="I77" s="29" t="s">
        <v>145</v>
      </c>
    </row>
    <row r="78" spans="1:9" ht="15.75" thickBot="1" x14ac:dyDescent="0.35">
      <c r="A78" s="44" t="s">
        <v>14</v>
      </c>
      <c r="B78" s="45"/>
      <c r="C78" s="45"/>
      <c r="D78" s="45"/>
      <c r="E78" s="46"/>
      <c r="F78" s="47">
        <f>SUM(F77)</f>
        <v>1467</v>
      </c>
      <c r="G78" s="48"/>
      <c r="H78" s="46">
        <f>SUM(H77)</f>
        <v>1540.35</v>
      </c>
      <c r="I78" s="49"/>
    </row>
    <row r="79" spans="1:9" x14ac:dyDescent="0.3">
      <c r="A79" s="50"/>
      <c r="E79"/>
      <c r="F79"/>
      <c r="H79"/>
    </row>
    <row r="80" spans="1:9" ht="15.75" thickBot="1" x14ac:dyDescent="0.35">
      <c r="A80" s="60"/>
      <c r="B80" s="60"/>
      <c r="C80" s="60"/>
      <c r="D80" s="60"/>
      <c r="E80" s="60"/>
      <c r="F80" s="60"/>
      <c r="G80" s="60"/>
      <c r="H80" s="60"/>
      <c r="I80" s="60"/>
    </row>
    <row r="81" spans="1:9" ht="15.75" thickBot="1" x14ac:dyDescent="0.35">
      <c r="A81" s="61" t="s">
        <v>52</v>
      </c>
      <c r="B81" s="62"/>
      <c r="C81" s="62"/>
      <c r="D81" s="62"/>
      <c r="E81" s="62"/>
      <c r="F81" s="62"/>
      <c r="G81" s="62"/>
      <c r="H81" s="62"/>
      <c r="I81" s="63"/>
    </row>
    <row r="82" spans="1:9" ht="45.85" thickBot="1" x14ac:dyDescent="0.35">
      <c r="A82" s="65" t="s">
        <v>5</v>
      </c>
      <c r="B82" s="53" t="s">
        <v>6</v>
      </c>
      <c r="C82" s="77" t="s">
        <v>19</v>
      </c>
      <c r="D82" s="39" t="s">
        <v>8</v>
      </c>
      <c r="E82" s="76" t="s">
        <v>9</v>
      </c>
      <c r="F82" s="58" t="s">
        <v>10</v>
      </c>
      <c r="G82" s="58" t="s">
        <v>15</v>
      </c>
      <c r="H82" s="58" t="s">
        <v>12</v>
      </c>
      <c r="I82" s="39" t="s">
        <v>13</v>
      </c>
    </row>
    <row r="83" spans="1:9" ht="121.1" thickBot="1" x14ac:dyDescent="0.35">
      <c r="A83" s="65">
        <v>1</v>
      </c>
      <c r="B83" s="63" t="s">
        <v>53</v>
      </c>
      <c r="C83" s="69" t="s">
        <v>49</v>
      </c>
      <c r="D83" s="79">
        <v>80</v>
      </c>
      <c r="E83" s="80">
        <v>7.1074999999999999</v>
      </c>
      <c r="F83" s="26">
        <f>ROUND(E83*D83,2)</f>
        <v>568.6</v>
      </c>
      <c r="G83" s="27">
        <v>0.05</v>
      </c>
      <c r="H83" s="28">
        <f>ROUND(F83*G83+F83,2)</f>
        <v>597.03</v>
      </c>
      <c r="I83" s="29" t="s">
        <v>146</v>
      </c>
    </row>
    <row r="84" spans="1:9" ht="15.75" thickBot="1" x14ac:dyDescent="0.35">
      <c r="A84" s="44" t="s">
        <v>14</v>
      </c>
      <c r="B84" s="45"/>
      <c r="C84" s="45"/>
      <c r="D84" s="45"/>
      <c r="E84" s="46"/>
      <c r="F84" s="47">
        <f>SUM(F83)</f>
        <v>568.6</v>
      </c>
      <c r="G84" s="48"/>
      <c r="H84" s="46">
        <f>SUM(H83)</f>
        <v>597.03</v>
      </c>
      <c r="I84" s="49"/>
    </row>
    <row r="85" spans="1:9" x14ac:dyDescent="0.3">
      <c r="A85" s="50"/>
      <c r="E85"/>
      <c r="F85"/>
      <c r="H85"/>
    </row>
    <row r="86" spans="1:9" x14ac:dyDescent="0.3">
      <c r="A86" s="50"/>
      <c r="E86"/>
      <c r="F86"/>
      <c r="H86"/>
    </row>
    <row r="87" spans="1:9" ht="16.399999999999999" thickBot="1" x14ac:dyDescent="0.35">
      <c r="A87" s="67"/>
      <c r="B87" s="67"/>
      <c r="C87" s="67"/>
      <c r="D87" s="67"/>
      <c r="E87" s="67"/>
      <c r="F87" s="67"/>
      <c r="G87" s="67"/>
      <c r="H87" s="67"/>
      <c r="I87" s="67"/>
    </row>
    <row r="88" spans="1:9" ht="15.75" thickBot="1" x14ac:dyDescent="0.35">
      <c r="A88" s="61" t="s">
        <v>54</v>
      </c>
      <c r="B88" s="62"/>
      <c r="C88" s="62"/>
      <c r="D88" s="62"/>
      <c r="E88" s="62"/>
      <c r="F88" s="62"/>
      <c r="G88" s="62"/>
      <c r="H88" s="62"/>
      <c r="I88" s="63"/>
    </row>
    <row r="89" spans="1:9" ht="45.85" thickBot="1" x14ac:dyDescent="0.35">
      <c r="A89" s="65" t="s">
        <v>5</v>
      </c>
      <c r="B89" s="75" t="s">
        <v>6</v>
      </c>
      <c r="C89" s="75" t="s">
        <v>19</v>
      </c>
      <c r="D89" s="39" t="s">
        <v>8</v>
      </c>
      <c r="E89" s="76" t="s">
        <v>9</v>
      </c>
      <c r="F89" s="58" t="s">
        <v>10</v>
      </c>
      <c r="G89" s="58" t="s">
        <v>16</v>
      </c>
      <c r="H89" s="58" t="s">
        <v>12</v>
      </c>
      <c r="I89" s="39" t="s">
        <v>13</v>
      </c>
    </row>
    <row r="90" spans="1:9" ht="196.4" thickBot="1" x14ac:dyDescent="0.35">
      <c r="A90" s="65">
        <v>1</v>
      </c>
      <c r="B90" s="63" t="s">
        <v>55</v>
      </c>
      <c r="C90" s="69" t="s">
        <v>49</v>
      </c>
      <c r="D90" s="39">
        <v>1400</v>
      </c>
      <c r="E90" s="80">
        <v>7.335</v>
      </c>
      <c r="F90" s="26">
        <f>ROUND(E90*D90,2)</f>
        <v>10269</v>
      </c>
      <c r="G90" s="27">
        <v>0.05</v>
      </c>
      <c r="H90" s="28">
        <f>ROUND(F90*G90+F90,2)</f>
        <v>10782.45</v>
      </c>
      <c r="I90" s="29" t="s">
        <v>147</v>
      </c>
    </row>
    <row r="91" spans="1:9" ht="15.75" thickBot="1" x14ac:dyDescent="0.35">
      <c r="A91" s="44" t="s">
        <v>14</v>
      </c>
      <c r="B91" s="45"/>
      <c r="C91" s="45"/>
      <c r="D91" s="45"/>
      <c r="E91" s="46"/>
      <c r="F91" s="47">
        <f>SUM(F90)</f>
        <v>10269</v>
      </c>
      <c r="G91" s="48"/>
      <c r="H91" s="46">
        <f>SUM(H90)</f>
        <v>10782.45</v>
      </c>
      <c r="I91" s="49"/>
    </row>
    <row r="92" spans="1:9" x14ac:dyDescent="0.3">
      <c r="A92" s="50"/>
      <c r="E92"/>
      <c r="F92"/>
      <c r="H92"/>
    </row>
    <row r="93" spans="1:9" ht="16.399999999999999" thickBot="1" x14ac:dyDescent="0.35">
      <c r="A93" s="67"/>
      <c r="B93" s="67"/>
      <c r="C93" s="67"/>
      <c r="D93" s="67"/>
      <c r="E93" s="67"/>
      <c r="F93" s="67"/>
      <c r="G93" s="67"/>
      <c r="H93" s="67"/>
      <c r="I93" s="67"/>
    </row>
    <row r="94" spans="1:9" ht="16.399999999999999" thickBot="1" x14ac:dyDescent="0.35">
      <c r="A94" s="52"/>
      <c r="B94" s="67"/>
      <c r="C94" s="67"/>
      <c r="D94" s="67"/>
      <c r="E94" s="67"/>
      <c r="F94" s="67"/>
      <c r="G94" s="67"/>
      <c r="H94" s="67"/>
      <c r="I94" s="67"/>
    </row>
    <row r="95" spans="1:9" ht="15.75" thickBot="1" x14ac:dyDescent="0.35">
      <c r="A95" s="61" t="s">
        <v>56</v>
      </c>
      <c r="B95" s="62"/>
      <c r="C95" s="62"/>
      <c r="D95" s="62"/>
      <c r="E95" s="62"/>
      <c r="F95" s="62"/>
      <c r="G95" s="62"/>
      <c r="H95" s="62"/>
      <c r="I95" s="63"/>
    </row>
    <row r="96" spans="1:9" ht="45.85" thickBot="1" x14ac:dyDescent="0.35">
      <c r="A96" s="65" t="s">
        <v>5</v>
      </c>
      <c r="B96" s="39" t="s">
        <v>6</v>
      </c>
      <c r="C96" s="75" t="s">
        <v>19</v>
      </c>
      <c r="D96" s="39" t="s">
        <v>8</v>
      </c>
      <c r="E96" s="76" t="s">
        <v>9</v>
      </c>
      <c r="F96" s="58" t="s">
        <v>10</v>
      </c>
      <c r="G96" s="58" t="s">
        <v>15</v>
      </c>
      <c r="H96" s="58" t="s">
        <v>12</v>
      </c>
      <c r="I96" s="39" t="s">
        <v>13</v>
      </c>
    </row>
    <row r="97" spans="1:9" ht="91" thickBot="1" x14ac:dyDescent="0.35">
      <c r="A97" s="65">
        <v>1</v>
      </c>
      <c r="B97" s="54" t="s">
        <v>57</v>
      </c>
      <c r="C97" s="57" t="s">
        <v>58</v>
      </c>
      <c r="D97" s="39">
        <v>6000</v>
      </c>
      <c r="E97" s="80">
        <v>5.9625000000000004</v>
      </c>
      <c r="F97" s="26">
        <f>ROUND(E97*6000,2)</f>
        <v>35775</v>
      </c>
      <c r="G97" s="27">
        <v>0.05</v>
      </c>
      <c r="H97" s="28">
        <f t="shared" ref="H97:H98" si="2">ROUND(F97*G97+F97,2)</f>
        <v>37563.75</v>
      </c>
      <c r="I97" s="29" t="s">
        <v>131</v>
      </c>
    </row>
    <row r="98" spans="1:9" ht="196.4" thickBot="1" x14ac:dyDescent="0.35">
      <c r="A98" s="65">
        <v>2</v>
      </c>
      <c r="B98" s="63" t="s">
        <v>59</v>
      </c>
      <c r="C98" s="39" t="s">
        <v>58</v>
      </c>
      <c r="D98" s="39">
        <v>400</v>
      </c>
      <c r="E98" s="81">
        <v>10.477499999999999</v>
      </c>
      <c r="F98" s="26">
        <f>ROUND(E98*400,2)</f>
        <v>4191</v>
      </c>
      <c r="G98" s="27">
        <v>0.05</v>
      </c>
      <c r="H98" s="28">
        <f t="shared" si="2"/>
        <v>4400.55</v>
      </c>
      <c r="I98" s="29" t="s">
        <v>132</v>
      </c>
    </row>
    <row r="99" spans="1:9" ht="15.75" thickBot="1" x14ac:dyDescent="0.35">
      <c r="A99" s="44" t="s">
        <v>14</v>
      </c>
      <c r="B99" s="45"/>
      <c r="C99" s="45"/>
      <c r="D99" s="45"/>
      <c r="E99" s="46"/>
      <c r="F99" s="47">
        <f>SUM(F97:F98)</f>
        <v>39966</v>
      </c>
      <c r="G99" s="48"/>
      <c r="H99" s="46">
        <f>SUM(H97:H98)</f>
        <v>41964.3</v>
      </c>
      <c r="I99" s="49"/>
    </row>
    <row r="100" spans="1:9" ht="15.75" thickBot="1" x14ac:dyDescent="0.35">
      <c r="A100" s="52"/>
      <c r="B100" s="52"/>
      <c r="C100" s="52"/>
      <c r="D100" s="52"/>
      <c r="E100" s="52"/>
      <c r="F100" s="52"/>
      <c r="G100" s="52"/>
      <c r="H100" s="52"/>
      <c r="I100" s="52"/>
    </row>
    <row r="101" spans="1:9" ht="15.75" thickBot="1" x14ac:dyDescent="0.35">
      <c r="A101" s="61" t="s">
        <v>60</v>
      </c>
      <c r="B101" s="62"/>
      <c r="C101" s="62"/>
      <c r="D101" s="62"/>
      <c r="E101" s="62"/>
      <c r="F101" s="62"/>
      <c r="G101" s="62"/>
      <c r="H101" s="62"/>
      <c r="I101" s="63"/>
    </row>
    <row r="102" spans="1:9" ht="45.85" thickBot="1" x14ac:dyDescent="0.35">
      <c r="A102" s="65" t="s">
        <v>5</v>
      </c>
      <c r="B102" s="75" t="s">
        <v>6</v>
      </c>
      <c r="C102" s="75" t="s">
        <v>19</v>
      </c>
      <c r="D102" s="39" t="s">
        <v>8</v>
      </c>
      <c r="E102" s="76" t="s">
        <v>9</v>
      </c>
      <c r="F102" s="58" t="s">
        <v>10</v>
      </c>
      <c r="G102" s="58" t="s">
        <v>15</v>
      </c>
      <c r="H102" s="58" t="s">
        <v>12</v>
      </c>
      <c r="I102" s="39" t="s">
        <v>13</v>
      </c>
    </row>
    <row r="103" spans="1:9" ht="121.1" thickBot="1" x14ac:dyDescent="0.35">
      <c r="A103" s="65">
        <v>1</v>
      </c>
      <c r="B103" s="63" t="s">
        <v>61</v>
      </c>
      <c r="C103" s="69" t="s">
        <v>49</v>
      </c>
      <c r="D103" s="39">
        <v>40</v>
      </c>
      <c r="E103" s="25">
        <v>9.5399999999999991</v>
      </c>
      <c r="F103" s="26">
        <f>ROUND(E103*D103,2)</f>
        <v>381.6</v>
      </c>
      <c r="G103" s="27">
        <v>0.05</v>
      </c>
      <c r="H103" s="28">
        <f>ROUND(F103*G103+F103,2)</f>
        <v>400.68</v>
      </c>
      <c r="I103" s="29" t="s">
        <v>148</v>
      </c>
    </row>
    <row r="104" spans="1:9" ht="15.75" thickBot="1" x14ac:dyDescent="0.35">
      <c r="A104" s="44" t="s">
        <v>14</v>
      </c>
      <c r="B104" s="45"/>
      <c r="C104" s="45"/>
      <c r="D104" s="45"/>
      <c r="E104" s="46"/>
      <c r="F104" s="47">
        <f>SUM(F103)</f>
        <v>381.6</v>
      </c>
      <c r="G104" s="48"/>
      <c r="H104" s="46">
        <f>SUM(H103)</f>
        <v>400.68</v>
      </c>
      <c r="I104" s="49"/>
    </row>
    <row r="105" spans="1:9" x14ac:dyDescent="0.3">
      <c r="A105" s="50"/>
      <c r="E105"/>
      <c r="F105"/>
      <c r="H105"/>
    </row>
    <row r="106" spans="1:9" x14ac:dyDescent="0.3">
      <c r="A106" s="50"/>
      <c r="E106"/>
      <c r="F106"/>
      <c r="H106"/>
    </row>
    <row r="107" spans="1:9" ht="15.75" thickBot="1" x14ac:dyDescent="0.35">
      <c r="A107" s="51"/>
      <c r="B107" s="51"/>
      <c r="C107" s="51"/>
      <c r="D107" s="51"/>
      <c r="E107" s="51"/>
      <c r="F107" s="52"/>
      <c r="G107" s="53"/>
      <c r="H107" s="53"/>
      <c r="I107" s="54"/>
    </row>
    <row r="108" spans="1:9" ht="15.75" thickBot="1" x14ac:dyDescent="0.35">
      <c r="A108" s="61" t="s">
        <v>63</v>
      </c>
      <c r="B108" s="62"/>
      <c r="C108" s="62"/>
      <c r="D108" s="62"/>
      <c r="E108" s="62"/>
      <c r="F108" s="62"/>
      <c r="G108" s="62"/>
      <c r="H108" s="62"/>
      <c r="I108" s="63"/>
    </row>
    <row r="109" spans="1:9" ht="45.85" thickBot="1" x14ac:dyDescent="0.35">
      <c r="A109" s="65" t="s">
        <v>5</v>
      </c>
      <c r="B109" s="75" t="s">
        <v>6</v>
      </c>
      <c r="C109" s="75" t="s">
        <v>62</v>
      </c>
      <c r="D109" s="39" t="s">
        <v>8</v>
      </c>
      <c r="E109" s="82" t="s">
        <v>9</v>
      </c>
      <c r="F109" s="82" t="s">
        <v>10</v>
      </c>
      <c r="G109" s="58" t="s">
        <v>15</v>
      </c>
      <c r="H109" s="58" t="s">
        <v>12</v>
      </c>
      <c r="I109" s="39" t="s">
        <v>13</v>
      </c>
    </row>
    <row r="110" spans="1:9" ht="75.95" thickBot="1" x14ac:dyDescent="0.35">
      <c r="A110" s="65">
        <v>1</v>
      </c>
      <c r="B110" s="63" t="s">
        <v>64</v>
      </c>
      <c r="C110" s="69" t="s">
        <v>65</v>
      </c>
      <c r="D110" s="79">
        <v>20</v>
      </c>
      <c r="E110" s="25">
        <v>79.59</v>
      </c>
      <c r="F110" s="26">
        <f>ROUND(E110*D110,2)</f>
        <v>1591.8</v>
      </c>
      <c r="G110" s="27">
        <v>0.05</v>
      </c>
      <c r="H110" s="28">
        <f>ROUND(F110*G110+F110,2)</f>
        <v>1671.39</v>
      </c>
      <c r="I110" s="29" t="s">
        <v>149</v>
      </c>
    </row>
    <row r="111" spans="1:9" ht="15.75" thickBot="1" x14ac:dyDescent="0.35">
      <c r="A111" s="44" t="s">
        <v>14</v>
      </c>
      <c r="B111" s="45"/>
      <c r="C111" s="45"/>
      <c r="D111" s="45"/>
      <c r="E111" s="46"/>
      <c r="F111" s="47">
        <f>SUM(F110)</f>
        <v>1591.8</v>
      </c>
      <c r="G111" s="48"/>
      <c r="H111" s="46">
        <f>SUM(H110)</f>
        <v>1671.39</v>
      </c>
      <c r="I111" s="49"/>
    </row>
    <row r="112" spans="1:9" x14ac:dyDescent="0.3">
      <c r="A112" s="50"/>
      <c r="E112"/>
      <c r="F112"/>
      <c r="H112"/>
    </row>
    <row r="113" spans="1:9" x14ac:dyDescent="0.3">
      <c r="A113" s="50"/>
      <c r="E113"/>
      <c r="F113"/>
      <c r="H113"/>
    </row>
    <row r="114" spans="1:9" ht="15.75" thickBot="1" x14ac:dyDescent="0.35">
      <c r="A114" s="51"/>
      <c r="B114" s="52"/>
      <c r="C114" s="51"/>
      <c r="D114" s="51"/>
      <c r="E114" s="51"/>
      <c r="F114" s="52"/>
      <c r="G114" s="53"/>
      <c r="H114" s="53"/>
      <c r="I114" s="54"/>
    </row>
    <row r="115" spans="1:9" ht="15.75" thickBot="1" x14ac:dyDescent="0.35">
      <c r="A115" s="61" t="s">
        <v>66</v>
      </c>
      <c r="B115" s="62"/>
      <c r="C115" s="62"/>
      <c r="D115" s="62"/>
      <c r="E115" s="62"/>
      <c r="F115" s="62"/>
      <c r="G115" s="62"/>
      <c r="H115" s="62"/>
      <c r="I115" s="63"/>
    </row>
    <row r="116" spans="1:9" ht="45.85" thickBot="1" x14ac:dyDescent="0.35">
      <c r="A116" s="65" t="s">
        <v>5</v>
      </c>
      <c r="B116" s="75" t="s">
        <v>6</v>
      </c>
      <c r="C116" s="75" t="s">
        <v>62</v>
      </c>
      <c r="D116" s="39" t="s">
        <v>8</v>
      </c>
      <c r="E116" s="76" t="s">
        <v>9</v>
      </c>
      <c r="F116" s="58" t="s">
        <v>10</v>
      </c>
      <c r="G116" s="58" t="s">
        <v>16</v>
      </c>
      <c r="H116" s="58" t="s">
        <v>12</v>
      </c>
      <c r="I116" s="39" t="s">
        <v>13</v>
      </c>
    </row>
    <row r="117" spans="1:9" ht="136.15" thickBot="1" x14ac:dyDescent="0.35">
      <c r="A117" s="65">
        <v>1</v>
      </c>
      <c r="B117" s="63" t="s">
        <v>67</v>
      </c>
      <c r="C117" s="69" t="s">
        <v>68</v>
      </c>
      <c r="D117" s="39">
        <v>100</v>
      </c>
      <c r="E117" s="25">
        <v>55.94</v>
      </c>
      <c r="F117" s="26">
        <f>ROUND(E117*D117,2)</f>
        <v>5594</v>
      </c>
      <c r="G117" s="27">
        <v>0.05</v>
      </c>
      <c r="H117" s="28">
        <f>ROUND(F117*G117+F117,2)</f>
        <v>5873.7</v>
      </c>
      <c r="I117" s="29" t="s">
        <v>150</v>
      </c>
    </row>
    <row r="118" spans="1:9" ht="15.75" thickBot="1" x14ac:dyDescent="0.35">
      <c r="A118" s="44" t="s">
        <v>14</v>
      </c>
      <c r="B118" s="45"/>
      <c r="C118" s="45"/>
      <c r="D118" s="45"/>
      <c r="E118" s="46"/>
      <c r="F118" s="47">
        <f>SUM(F117)</f>
        <v>5594</v>
      </c>
      <c r="G118" s="48"/>
      <c r="H118" s="46">
        <f>SUM(H117)</f>
        <v>5873.7</v>
      </c>
      <c r="I118" s="49"/>
    </row>
    <row r="119" spans="1:9" x14ac:dyDescent="0.3">
      <c r="A119" s="52"/>
      <c r="B119" s="52"/>
      <c r="C119" s="52"/>
      <c r="D119" s="52"/>
      <c r="E119" s="52"/>
      <c r="F119" s="52"/>
      <c r="G119" s="52"/>
      <c r="H119" s="52"/>
      <c r="I119" s="52"/>
    </row>
    <row r="120" spans="1:9" ht="15.75" thickBot="1" x14ac:dyDescent="0.35">
      <c r="A120" s="51"/>
      <c r="B120" s="52"/>
      <c r="C120" s="51"/>
      <c r="D120" s="51"/>
      <c r="E120" s="51"/>
      <c r="F120" s="51"/>
      <c r="G120" s="51"/>
      <c r="H120" s="51"/>
      <c r="I120" s="54"/>
    </row>
    <row r="121" spans="1:9" ht="15.75" thickBot="1" x14ac:dyDescent="0.35">
      <c r="A121" s="13" t="s">
        <v>69</v>
      </c>
      <c r="B121" s="83"/>
      <c r="C121" s="83"/>
      <c r="D121" s="83"/>
      <c r="E121" s="83"/>
      <c r="F121" s="83"/>
      <c r="G121" s="83"/>
      <c r="H121" s="83"/>
      <c r="I121" s="84"/>
    </row>
    <row r="122" spans="1:9" ht="15.75" thickBot="1" x14ac:dyDescent="0.35">
      <c r="A122" s="61" t="s">
        <v>70</v>
      </c>
      <c r="B122" s="85"/>
      <c r="C122" s="85"/>
      <c r="D122" s="85"/>
      <c r="E122" s="85"/>
      <c r="F122" s="85"/>
      <c r="G122" s="85"/>
      <c r="H122" s="85"/>
      <c r="I122" s="86"/>
    </row>
    <row r="123" spans="1:9" ht="60.9" thickBot="1" x14ac:dyDescent="0.35">
      <c r="A123" s="65" t="s">
        <v>5</v>
      </c>
      <c r="B123" s="39" t="s">
        <v>18</v>
      </c>
      <c r="C123" s="39" t="s">
        <v>19</v>
      </c>
      <c r="D123" s="75" t="s">
        <v>8</v>
      </c>
      <c r="E123" s="39" t="s">
        <v>20</v>
      </c>
      <c r="F123" s="87" t="s">
        <v>10</v>
      </c>
      <c r="G123" s="58" t="s">
        <v>23</v>
      </c>
      <c r="H123" s="87" t="s">
        <v>12</v>
      </c>
      <c r="I123" s="39" t="s">
        <v>13</v>
      </c>
    </row>
    <row r="124" spans="1:9" ht="91" thickBot="1" x14ac:dyDescent="0.35">
      <c r="A124" s="88">
        <v>1</v>
      </c>
      <c r="B124" s="29" t="s">
        <v>71</v>
      </c>
      <c r="C124" s="29" t="s">
        <v>78</v>
      </c>
      <c r="D124" s="89">
        <v>14400</v>
      </c>
      <c r="E124" s="80">
        <v>2.9999999999999997E-4</v>
      </c>
      <c r="F124" s="26">
        <f>ROUND(E124*D124,2)</f>
        <v>4.32</v>
      </c>
      <c r="G124" s="27">
        <v>0.05</v>
      </c>
      <c r="H124" s="28">
        <f>ROUND(F124*G124+F124,2)</f>
        <v>4.54</v>
      </c>
      <c r="I124" s="29" t="s">
        <v>151</v>
      </c>
    </row>
    <row r="125" spans="1:9" x14ac:dyDescent="0.3">
      <c r="A125" s="90"/>
      <c r="B125" s="91" t="s">
        <v>72</v>
      </c>
      <c r="C125" s="37"/>
      <c r="D125" s="90"/>
      <c r="E125" s="37"/>
      <c r="F125" s="90"/>
      <c r="G125" s="92"/>
      <c r="H125" s="93"/>
      <c r="I125" s="94"/>
    </row>
    <row r="126" spans="1:9" x14ac:dyDescent="0.3">
      <c r="A126" s="90"/>
      <c r="B126" s="95" t="s">
        <v>73</v>
      </c>
      <c r="C126" s="37"/>
      <c r="D126" s="90"/>
      <c r="E126" s="37"/>
      <c r="F126" s="90"/>
      <c r="G126" s="92"/>
      <c r="H126" s="93"/>
      <c r="I126" s="94"/>
    </row>
    <row r="127" spans="1:9" ht="165.6" x14ac:dyDescent="0.3">
      <c r="A127" s="90"/>
      <c r="B127" s="95" t="s">
        <v>74</v>
      </c>
      <c r="C127" s="37"/>
      <c r="D127" s="90"/>
      <c r="E127" s="37"/>
      <c r="F127" s="90"/>
      <c r="G127" s="92"/>
      <c r="H127" s="93"/>
      <c r="I127" s="94"/>
    </row>
    <row r="128" spans="1:9" x14ac:dyDescent="0.3">
      <c r="A128" s="90"/>
      <c r="B128" s="96"/>
      <c r="C128" s="37"/>
      <c r="D128" s="90"/>
      <c r="E128" s="37"/>
      <c r="F128" s="90"/>
      <c r="G128" s="92"/>
      <c r="H128" s="93"/>
      <c r="I128" s="94"/>
    </row>
    <row r="129" spans="1:9" x14ac:dyDescent="0.3">
      <c r="A129" s="90"/>
      <c r="B129" s="96"/>
      <c r="C129" s="37"/>
      <c r="D129" s="90"/>
      <c r="E129" s="37"/>
      <c r="F129" s="90"/>
      <c r="G129" s="92"/>
      <c r="H129" s="93"/>
      <c r="I129" s="94"/>
    </row>
    <row r="130" spans="1:9" x14ac:dyDescent="0.3">
      <c r="A130" s="90"/>
      <c r="B130" s="97" t="s">
        <v>72</v>
      </c>
      <c r="C130" s="37"/>
      <c r="D130" s="90"/>
      <c r="E130" s="37"/>
      <c r="F130" s="90"/>
      <c r="G130" s="92"/>
      <c r="H130" s="93"/>
      <c r="I130" s="94"/>
    </row>
    <row r="131" spans="1:9" x14ac:dyDescent="0.3">
      <c r="A131" s="90"/>
      <c r="B131" s="95" t="s">
        <v>75</v>
      </c>
      <c r="C131" s="37"/>
      <c r="D131" s="90"/>
      <c r="E131" s="37"/>
      <c r="F131" s="90"/>
      <c r="G131" s="92"/>
      <c r="H131" s="93"/>
      <c r="I131" s="94"/>
    </row>
    <row r="132" spans="1:9" ht="90.35" x14ac:dyDescent="0.3">
      <c r="A132" s="90"/>
      <c r="B132" s="98" t="s">
        <v>76</v>
      </c>
      <c r="C132" s="37"/>
      <c r="D132" s="90"/>
      <c r="E132" s="37"/>
      <c r="F132" s="90"/>
      <c r="G132" s="92"/>
      <c r="H132" s="93"/>
      <c r="I132" s="94"/>
    </row>
    <row r="133" spans="1:9" ht="60.9" thickBot="1" x14ac:dyDescent="0.35">
      <c r="A133" s="99"/>
      <c r="B133" s="100" t="s">
        <v>77</v>
      </c>
      <c r="C133" s="32"/>
      <c r="D133" s="99"/>
      <c r="E133" s="37"/>
      <c r="F133" s="90"/>
      <c r="G133" s="92"/>
      <c r="H133" s="93"/>
      <c r="I133" s="94"/>
    </row>
    <row r="134" spans="1:9" ht="15.75" thickBot="1" x14ac:dyDescent="0.35">
      <c r="A134" s="44" t="s">
        <v>14</v>
      </c>
      <c r="B134" s="45"/>
      <c r="C134" s="45"/>
      <c r="D134" s="45"/>
      <c r="E134" s="46"/>
      <c r="F134" s="47">
        <f>SUM(F124)</f>
        <v>4.32</v>
      </c>
      <c r="G134" s="48"/>
      <c r="H134" s="46">
        <f>SUM(H124)</f>
        <v>4.54</v>
      </c>
      <c r="I134" s="49"/>
    </row>
    <row r="135" spans="1:9" x14ac:dyDescent="0.3">
      <c r="A135" s="52" t="s">
        <v>17</v>
      </c>
      <c r="E135"/>
      <c r="F135"/>
      <c r="H135"/>
    </row>
    <row r="136" spans="1:9" x14ac:dyDescent="0.3">
      <c r="E136"/>
      <c r="F136"/>
      <c r="H136"/>
    </row>
    <row r="137" spans="1:9" x14ac:dyDescent="0.3">
      <c r="E137"/>
      <c r="F137"/>
      <c r="H137"/>
    </row>
    <row r="138" spans="1:9" ht="15.75" thickBot="1" x14ac:dyDescent="0.35">
      <c r="A138" s="52"/>
      <c r="E138"/>
      <c r="F138"/>
      <c r="H138"/>
    </row>
    <row r="139" spans="1:9" ht="15.75" thickBot="1" x14ac:dyDescent="0.35">
      <c r="A139" s="101" t="s">
        <v>79</v>
      </c>
      <c r="B139" s="102"/>
      <c r="C139" s="102"/>
      <c r="D139" s="102"/>
      <c r="E139" s="102"/>
      <c r="F139" s="102"/>
      <c r="G139" s="102"/>
      <c r="H139" s="102"/>
      <c r="I139" s="103"/>
    </row>
    <row r="140" spans="1:9" ht="45.85" thickBot="1" x14ac:dyDescent="0.35">
      <c r="A140" s="104" t="s">
        <v>5</v>
      </c>
      <c r="B140" s="105" t="s">
        <v>6</v>
      </c>
      <c r="C140" s="105" t="s">
        <v>19</v>
      </c>
      <c r="D140" s="105" t="s">
        <v>8</v>
      </c>
      <c r="E140" s="105" t="s">
        <v>9</v>
      </c>
      <c r="F140" s="106" t="s">
        <v>10</v>
      </c>
      <c r="G140" s="57" t="s">
        <v>23</v>
      </c>
      <c r="H140" s="105" t="s">
        <v>12</v>
      </c>
      <c r="I140" s="69" t="s">
        <v>13</v>
      </c>
    </row>
    <row r="141" spans="1:9" ht="151.19999999999999" thickBot="1" x14ac:dyDescent="0.35">
      <c r="A141" s="55">
        <v>1</v>
      </c>
      <c r="B141" s="107" t="s">
        <v>80</v>
      </c>
      <c r="C141" s="58" t="s">
        <v>81</v>
      </c>
      <c r="D141" s="108">
        <v>260</v>
      </c>
      <c r="E141" s="25">
        <v>39.51</v>
      </c>
      <c r="F141" s="26">
        <f t="shared" ref="F141:F142" si="3">ROUND(E141*D141,2)</f>
        <v>10272.6</v>
      </c>
      <c r="G141" s="27">
        <v>0.05</v>
      </c>
      <c r="H141" s="28">
        <f t="shared" ref="H141:H142" si="4">ROUND(F141*G141+F141,2)</f>
        <v>10786.23</v>
      </c>
      <c r="I141" s="29" t="s">
        <v>152</v>
      </c>
    </row>
    <row r="142" spans="1:9" ht="151.19999999999999" thickBot="1" x14ac:dyDescent="0.35">
      <c r="A142" s="109">
        <v>2</v>
      </c>
      <c r="B142" s="110" t="s">
        <v>82</v>
      </c>
      <c r="C142" s="76" t="s">
        <v>81</v>
      </c>
      <c r="D142" s="111">
        <v>250</v>
      </c>
      <c r="E142" s="25">
        <v>39.51</v>
      </c>
      <c r="F142" s="26">
        <f t="shared" si="3"/>
        <v>9877.5</v>
      </c>
      <c r="G142" s="27">
        <v>0.05</v>
      </c>
      <c r="H142" s="28">
        <f t="shared" si="4"/>
        <v>10371.379999999999</v>
      </c>
      <c r="I142" s="29" t="s">
        <v>153</v>
      </c>
    </row>
    <row r="143" spans="1:9" ht="15.75" thickBot="1" x14ac:dyDescent="0.35">
      <c r="A143" s="44" t="s">
        <v>14</v>
      </c>
      <c r="B143" s="45"/>
      <c r="C143" s="45"/>
      <c r="D143" s="45"/>
      <c r="E143" s="46"/>
      <c r="F143" s="47">
        <f>SUM(F141:F142)</f>
        <v>20150.099999999999</v>
      </c>
      <c r="G143" s="48"/>
      <c r="H143" s="46">
        <f>SUM(H141:H142)</f>
        <v>21157.61</v>
      </c>
      <c r="I143" s="49"/>
    </row>
    <row r="144" spans="1:9" x14ac:dyDescent="0.3">
      <c r="A144" s="51"/>
      <c r="E144"/>
      <c r="F144"/>
      <c r="H144"/>
    </row>
    <row r="145" spans="1:9" x14ac:dyDescent="0.3">
      <c r="A145" s="51"/>
      <c r="E145"/>
      <c r="F145"/>
      <c r="H145"/>
    </row>
    <row r="146" spans="1:9" x14ac:dyDescent="0.3">
      <c r="A146" s="51"/>
      <c r="E146"/>
      <c r="F146"/>
      <c r="H146"/>
    </row>
    <row r="147" spans="1:9" x14ac:dyDescent="0.3">
      <c r="A147" s="51"/>
      <c r="E147"/>
      <c r="F147"/>
      <c r="H147"/>
    </row>
    <row r="148" spans="1:9" ht="15.75" thickBot="1" x14ac:dyDescent="0.35">
      <c r="A148" s="50"/>
      <c r="E148"/>
      <c r="F148"/>
      <c r="H148"/>
    </row>
    <row r="149" spans="1:9" ht="15.75" thickBot="1" x14ac:dyDescent="0.35">
      <c r="A149" s="101" t="s">
        <v>83</v>
      </c>
      <c r="B149" s="102"/>
      <c r="C149" s="102"/>
      <c r="D149" s="102"/>
      <c r="E149" s="102"/>
      <c r="F149" s="102"/>
      <c r="G149" s="102"/>
      <c r="H149" s="102"/>
      <c r="I149" s="103"/>
    </row>
    <row r="150" spans="1:9" ht="39.950000000000003" thickBot="1" x14ac:dyDescent="0.35">
      <c r="A150" s="112" t="s">
        <v>5</v>
      </c>
      <c r="B150" s="113" t="s">
        <v>6</v>
      </c>
      <c r="C150" s="113" t="s">
        <v>19</v>
      </c>
      <c r="D150" s="113" t="s">
        <v>8</v>
      </c>
      <c r="E150" s="113" t="s">
        <v>9</v>
      </c>
      <c r="F150" s="113" t="s">
        <v>10</v>
      </c>
      <c r="G150" s="114" t="s">
        <v>11</v>
      </c>
      <c r="H150" s="113" t="s">
        <v>12</v>
      </c>
      <c r="I150" s="114" t="s">
        <v>13</v>
      </c>
    </row>
    <row r="151" spans="1:9" ht="106.05" thickBot="1" x14ac:dyDescent="0.35">
      <c r="A151" s="55">
        <v>1</v>
      </c>
      <c r="B151" s="107" t="s">
        <v>84</v>
      </c>
      <c r="C151" s="58" t="s">
        <v>85</v>
      </c>
      <c r="D151" s="58">
        <v>230</v>
      </c>
      <c r="E151" s="25">
        <v>32.65</v>
      </c>
      <c r="F151" s="26">
        <f t="shared" ref="F151:F153" si="5">ROUND(E151*D151,2)</f>
        <v>7509.5</v>
      </c>
      <c r="G151" s="27">
        <v>0.05</v>
      </c>
      <c r="H151" s="28">
        <f t="shared" ref="H151:H153" si="6">ROUND(F151*G151+F151,2)</f>
        <v>7884.98</v>
      </c>
      <c r="I151" s="29" t="s">
        <v>154</v>
      </c>
    </row>
    <row r="152" spans="1:9" ht="106.05" thickBot="1" x14ac:dyDescent="0.35">
      <c r="A152" s="55">
        <v>2</v>
      </c>
      <c r="B152" s="107" t="s">
        <v>86</v>
      </c>
      <c r="C152" s="58" t="s">
        <v>87</v>
      </c>
      <c r="D152" s="58">
        <v>200</v>
      </c>
      <c r="E152" s="25">
        <v>32.65</v>
      </c>
      <c r="F152" s="26">
        <f t="shared" si="5"/>
        <v>6530</v>
      </c>
      <c r="G152" s="27">
        <v>0.05</v>
      </c>
      <c r="H152" s="28">
        <f t="shared" si="6"/>
        <v>6856.5</v>
      </c>
      <c r="I152" s="29" t="s">
        <v>155</v>
      </c>
    </row>
    <row r="153" spans="1:9" ht="106.05" thickBot="1" x14ac:dyDescent="0.35">
      <c r="A153" s="55">
        <v>3</v>
      </c>
      <c r="B153" s="107" t="s">
        <v>88</v>
      </c>
      <c r="C153" s="58" t="s">
        <v>87</v>
      </c>
      <c r="D153" s="58">
        <v>20</v>
      </c>
      <c r="E153" s="25">
        <v>32.65</v>
      </c>
      <c r="F153" s="26">
        <f t="shared" si="5"/>
        <v>653</v>
      </c>
      <c r="G153" s="27">
        <v>0.05</v>
      </c>
      <c r="H153" s="28">
        <f t="shared" si="6"/>
        <v>685.65</v>
      </c>
      <c r="I153" s="29" t="s">
        <v>156</v>
      </c>
    </row>
    <row r="154" spans="1:9" ht="15.75" thickBot="1" x14ac:dyDescent="0.35">
      <c r="A154" s="44" t="s">
        <v>14</v>
      </c>
      <c r="B154" s="45"/>
      <c r="C154" s="45"/>
      <c r="D154" s="45"/>
      <c r="E154" s="46"/>
      <c r="F154" s="47">
        <f>SUM(F151:F153)</f>
        <v>14692.5</v>
      </c>
      <c r="G154" s="48"/>
      <c r="H154" s="46">
        <f>SUM(H151:H153)</f>
        <v>15427.13</v>
      </c>
      <c r="I154" s="49"/>
    </row>
    <row r="155" spans="1:9" ht="15.75" thickBot="1" x14ac:dyDescent="0.35">
      <c r="A155" s="50"/>
      <c r="E155"/>
      <c r="F155"/>
      <c r="H155"/>
    </row>
    <row r="156" spans="1:9" ht="15.75" thickBot="1" x14ac:dyDescent="0.35">
      <c r="A156" s="101" t="s">
        <v>89</v>
      </c>
      <c r="B156" s="102"/>
      <c r="C156" s="102"/>
      <c r="D156" s="102"/>
      <c r="E156" s="102"/>
      <c r="F156" s="102"/>
      <c r="G156" s="102"/>
      <c r="H156" s="102"/>
      <c r="I156" s="103"/>
    </row>
    <row r="157" spans="1:9" ht="60.9" thickBot="1" x14ac:dyDescent="0.35">
      <c r="A157" s="104" t="s">
        <v>5</v>
      </c>
      <c r="B157" s="105" t="s">
        <v>6</v>
      </c>
      <c r="C157" s="105" t="s">
        <v>19</v>
      </c>
      <c r="D157" s="105" t="s">
        <v>90</v>
      </c>
      <c r="E157" s="105" t="s">
        <v>91</v>
      </c>
      <c r="F157" s="105" t="s">
        <v>10</v>
      </c>
      <c r="G157" s="69" t="s">
        <v>11</v>
      </c>
      <c r="H157" s="105" t="s">
        <v>12</v>
      </c>
      <c r="I157" s="69" t="s">
        <v>13</v>
      </c>
    </row>
    <row r="158" spans="1:9" ht="121.1" thickBot="1" x14ac:dyDescent="0.35">
      <c r="A158" s="55">
        <v>1</v>
      </c>
      <c r="B158" s="107" t="s">
        <v>92</v>
      </c>
      <c r="C158" s="58" t="s">
        <v>93</v>
      </c>
      <c r="D158" s="58">
        <v>150</v>
      </c>
      <c r="E158" s="25">
        <v>64.959999999999994</v>
      </c>
      <c r="F158" s="26">
        <f t="shared" ref="F158:F159" si="7">ROUND(E158*D158,2)</f>
        <v>9744</v>
      </c>
      <c r="G158" s="27">
        <v>0.05</v>
      </c>
      <c r="H158" s="28">
        <f t="shared" ref="H158:H159" si="8">ROUND(F158*G158+F158,2)</f>
        <v>10231.200000000001</v>
      </c>
      <c r="I158" s="29" t="s">
        <v>130</v>
      </c>
    </row>
    <row r="159" spans="1:9" ht="91" thickBot="1" x14ac:dyDescent="0.35">
      <c r="A159" s="55">
        <v>2</v>
      </c>
      <c r="B159" s="107" t="s">
        <v>94</v>
      </c>
      <c r="C159" s="58" t="s">
        <v>95</v>
      </c>
      <c r="D159" s="58">
        <v>250</v>
      </c>
      <c r="E159" s="25">
        <v>64.959999999999994</v>
      </c>
      <c r="F159" s="26">
        <f t="shared" si="7"/>
        <v>16240</v>
      </c>
      <c r="G159" s="27">
        <v>0.05</v>
      </c>
      <c r="H159" s="28">
        <f t="shared" si="8"/>
        <v>17052</v>
      </c>
      <c r="I159" s="29" t="s">
        <v>157</v>
      </c>
    </row>
    <row r="160" spans="1:9" ht="15.75" thickBot="1" x14ac:dyDescent="0.35">
      <c r="A160" s="44" t="s">
        <v>14</v>
      </c>
      <c r="B160" s="45"/>
      <c r="C160" s="45"/>
      <c r="D160" s="45"/>
      <c r="E160" s="46"/>
      <c r="F160" s="47">
        <f>SUM(F158:F159)</f>
        <v>25984</v>
      </c>
      <c r="G160" s="48"/>
      <c r="H160" s="46">
        <f>SUM(H158:H159)</f>
        <v>27283.200000000001</v>
      </c>
      <c r="I160" s="49"/>
    </row>
    <row r="161" spans="1:9" x14ac:dyDescent="0.3">
      <c r="A161" s="51"/>
      <c r="B161" s="52" t="s">
        <v>96</v>
      </c>
      <c r="C161" s="51"/>
      <c r="D161" s="51"/>
      <c r="E161" s="51"/>
      <c r="F161" s="51"/>
      <c r="G161" s="115"/>
      <c r="H161" s="115"/>
      <c r="I161" s="54"/>
    </row>
    <row r="162" spans="1:9" x14ac:dyDescent="0.3">
      <c r="A162" s="50"/>
      <c r="E162"/>
      <c r="F162"/>
      <c r="H162"/>
    </row>
    <row r="163" spans="1:9" ht="15.75" thickBot="1" x14ac:dyDescent="0.35">
      <c r="A163" s="51"/>
      <c r="B163" s="116"/>
      <c r="C163" s="51"/>
      <c r="D163" s="51"/>
      <c r="E163" s="51"/>
      <c r="F163" s="51"/>
      <c r="G163" s="115"/>
      <c r="H163" s="115"/>
      <c r="I163" s="54"/>
    </row>
    <row r="164" spans="1:9" ht="15.75" thickBot="1" x14ac:dyDescent="0.35">
      <c r="A164" s="61" t="s">
        <v>97</v>
      </c>
      <c r="B164" s="85"/>
      <c r="C164" s="85"/>
      <c r="D164" s="85"/>
      <c r="E164" s="85"/>
      <c r="F164" s="85"/>
      <c r="G164" s="85"/>
      <c r="H164" s="85"/>
      <c r="I164" s="86"/>
    </row>
    <row r="165" spans="1:9" ht="15.75" thickBot="1" x14ac:dyDescent="0.35">
      <c r="A165" s="117" t="s">
        <v>98</v>
      </c>
      <c r="B165" s="118"/>
      <c r="C165" s="118"/>
      <c r="D165" s="118"/>
      <c r="E165" s="118"/>
      <c r="F165" s="118"/>
      <c r="G165" s="118"/>
      <c r="H165" s="118"/>
      <c r="I165" s="119"/>
    </row>
    <row r="166" spans="1:9" ht="39.950000000000003" thickBot="1" x14ac:dyDescent="0.35">
      <c r="A166" s="16" t="s">
        <v>5</v>
      </c>
      <c r="B166" s="21" t="s">
        <v>6</v>
      </c>
      <c r="C166" s="20" t="s">
        <v>19</v>
      </c>
      <c r="D166" s="21" t="s">
        <v>8</v>
      </c>
      <c r="E166" s="21" t="s">
        <v>99</v>
      </c>
      <c r="F166" s="21" t="s">
        <v>10</v>
      </c>
      <c r="G166" s="19" t="s">
        <v>23</v>
      </c>
      <c r="H166" s="21" t="s">
        <v>12</v>
      </c>
      <c r="I166" s="19" t="s">
        <v>13</v>
      </c>
    </row>
    <row r="167" spans="1:9" ht="106.05" thickBot="1" x14ac:dyDescent="0.35">
      <c r="A167" s="55">
        <v>1</v>
      </c>
      <c r="B167" s="56" t="s">
        <v>100</v>
      </c>
      <c r="C167" s="57" t="s">
        <v>101</v>
      </c>
      <c r="D167" s="58">
        <v>360</v>
      </c>
      <c r="E167" s="80">
        <v>8.0000000000000004E-4</v>
      </c>
      <c r="F167" s="26">
        <f>ROUND(E167*D167,2)</f>
        <v>0.28999999999999998</v>
      </c>
      <c r="G167" s="27">
        <v>0.05</v>
      </c>
      <c r="H167" s="28">
        <f>ROUND(F167*G167+F167,2)</f>
        <v>0.3</v>
      </c>
      <c r="I167" s="29" t="s">
        <v>158</v>
      </c>
    </row>
    <row r="168" spans="1:9" ht="15.75" thickBot="1" x14ac:dyDescent="0.35">
      <c r="A168" s="44" t="s">
        <v>14</v>
      </c>
      <c r="B168" s="45"/>
      <c r="C168" s="45"/>
      <c r="D168" s="45"/>
      <c r="E168" s="46"/>
      <c r="F168" s="47">
        <f>SUM(F167)</f>
        <v>0.28999999999999998</v>
      </c>
      <c r="G168" s="48"/>
      <c r="H168" s="46">
        <f>SUM(H167)</f>
        <v>0.3</v>
      </c>
      <c r="I168" s="49"/>
    </row>
    <row r="169" spans="1:9" ht="15.75" thickBot="1" x14ac:dyDescent="0.35">
      <c r="A169" s="52"/>
      <c r="B169" s="52"/>
      <c r="C169" s="52"/>
      <c r="D169" s="52"/>
      <c r="E169" s="52"/>
      <c r="F169" s="52"/>
      <c r="G169" s="52"/>
      <c r="H169" s="52"/>
      <c r="I169" s="54"/>
    </row>
    <row r="170" spans="1:9" ht="15.75" thickBot="1" x14ac:dyDescent="0.35">
      <c r="A170" s="120" t="s">
        <v>102</v>
      </c>
      <c r="B170" s="121"/>
      <c r="C170" s="121"/>
      <c r="D170" s="121"/>
      <c r="E170" s="121"/>
      <c r="F170" s="121"/>
      <c r="G170" s="121"/>
      <c r="H170" s="121"/>
      <c r="I170" s="122"/>
    </row>
    <row r="171" spans="1:9" ht="15.75" thickBot="1" x14ac:dyDescent="0.35">
      <c r="A171" s="61" t="s">
        <v>103</v>
      </c>
      <c r="B171" s="85"/>
      <c r="C171" s="85"/>
      <c r="D171" s="85"/>
      <c r="E171" s="85"/>
      <c r="F171" s="85"/>
      <c r="G171" s="85"/>
      <c r="H171" s="85"/>
      <c r="I171" s="86"/>
    </row>
    <row r="172" spans="1:9" ht="39.950000000000003" thickBot="1" x14ac:dyDescent="0.35">
      <c r="A172" s="16" t="s">
        <v>5</v>
      </c>
      <c r="B172" s="21" t="s">
        <v>6</v>
      </c>
      <c r="C172" s="21" t="s">
        <v>19</v>
      </c>
      <c r="D172" s="21" t="s">
        <v>104</v>
      </c>
      <c r="E172" s="21" t="s">
        <v>9</v>
      </c>
      <c r="F172" s="21" t="s">
        <v>10</v>
      </c>
      <c r="G172" s="19" t="s">
        <v>23</v>
      </c>
      <c r="H172" s="21" t="s">
        <v>12</v>
      </c>
      <c r="I172" s="19" t="s">
        <v>13</v>
      </c>
    </row>
    <row r="173" spans="1:9" ht="121.1" thickBot="1" x14ac:dyDescent="0.35">
      <c r="A173" s="55">
        <v>1</v>
      </c>
      <c r="B173" s="107" t="s">
        <v>105</v>
      </c>
      <c r="C173" s="58" t="s">
        <v>106</v>
      </c>
      <c r="D173" s="58">
        <v>3840</v>
      </c>
      <c r="E173" s="80">
        <v>1.03E-2</v>
      </c>
      <c r="F173" s="26">
        <f>ROUND(E173*D173,2)</f>
        <v>39.549999999999997</v>
      </c>
      <c r="G173" s="27">
        <v>0.05</v>
      </c>
      <c r="H173" s="28">
        <f>ROUND(F173*G173+F173,2)</f>
        <v>41.53</v>
      </c>
      <c r="I173" s="29" t="s">
        <v>159</v>
      </c>
    </row>
    <row r="174" spans="1:9" ht="15.75" thickBot="1" x14ac:dyDescent="0.35">
      <c r="A174" s="44" t="s">
        <v>14</v>
      </c>
      <c r="B174" s="45"/>
      <c r="C174" s="45"/>
      <c r="D174" s="45"/>
      <c r="E174" s="46"/>
      <c r="F174" s="47">
        <f>SUM(F173)</f>
        <v>39.549999999999997</v>
      </c>
      <c r="G174" s="48"/>
      <c r="H174" s="46">
        <f>SUM(H173)</f>
        <v>41.53</v>
      </c>
      <c r="I174" s="49"/>
    </row>
    <row r="175" spans="1:9" x14ac:dyDescent="0.3">
      <c r="A175" s="50"/>
      <c r="E175"/>
      <c r="F175"/>
      <c r="H175"/>
    </row>
    <row r="176" spans="1:9" ht="15.75" thickBot="1" x14ac:dyDescent="0.35">
      <c r="A176" s="51"/>
      <c r="B176" s="51"/>
      <c r="C176" s="51"/>
      <c r="D176" s="51"/>
      <c r="E176" s="51"/>
      <c r="F176" s="52"/>
      <c r="G176" s="53"/>
      <c r="H176" s="53"/>
      <c r="I176" s="54"/>
    </row>
    <row r="177" spans="1:9" ht="15.75" thickBot="1" x14ac:dyDescent="0.35">
      <c r="A177" s="120" t="s">
        <v>107</v>
      </c>
      <c r="B177" s="121"/>
      <c r="C177" s="121"/>
      <c r="D177" s="121"/>
      <c r="E177" s="121"/>
      <c r="F177" s="121"/>
      <c r="G177" s="121"/>
      <c r="H177" s="121"/>
      <c r="I177" s="122"/>
    </row>
    <row r="178" spans="1:9" ht="15.75" thickBot="1" x14ac:dyDescent="0.35">
      <c r="A178" s="61" t="s">
        <v>103</v>
      </c>
      <c r="B178" s="85"/>
      <c r="C178" s="85"/>
      <c r="D178" s="85"/>
      <c r="E178" s="85"/>
      <c r="F178" s="85"/>
      <c r="G178" s="85"/>
      <c r="H178" s="85"/>
      <c r="I178" s="86"/>
    </row>
    <row r="179" spans="1:9" ht="39.950000000000003" thickBot="1" x14ac:dyDescent="0.35">
      <c r="A179" s="16" t="s">
        <v>5</v>
      </c>
      <c r="B179" s="21" t="s">
        <v>6</v>
      </c>
      <c r="C179" s="21" t="s">
        <v>19</v>
      </c>
      <c r="D179" s="21" t="s">
        <v>104</v>
      </c>
      <c r="E179" s="21" t="s">
        <v>9</v>
      </c>
      <c r="F179" s="21" t="s">
        <v>10</v>
      </c>
      <c r="G179" s="19" t="s">
        <v>23</v>
      </c>
      <c r="H179" s="21" t="s">
        <v>12</v>
      </c>
      <c r="I179" s="19" t="s">
        <v>13</v>
      </c>
    </row>
    <row r="180" spans="1:9" ht="196.4" thickBot="1" x14ac:dyDescent="0.35">
      <c r="A180" s="55">
        <v>1</v>
      </c>
      <c r="B180" s="107" t="s">
        <v>108</v>
      </c>
      <c r="C180" s="58" t="s">
        <v>106</v>
      </c>
      <c r="D180" s="58">
        <v>360</v>
      </c>
      <c r="E180" s="80">
        <v>1.04E-2</v>
      </c>
      <c r="F180" s="26">
        <f>ROUND(E180*D180,2)</f>
        <v>3.74</v>
      </c>
      <c r="G180" s="27">
        <v>0.05</v>
      </c>
      <c r="H180" s="28">
        <f>ROUND(F180*G180+F180,2)</f>
        <v>3.93</v>
      </c>
      <c r="I180" s="29" t="s">
        <v>160</v>
      </c>
    </row>
    <row r="181" spans="1:9" ht="15.75" thickBot="1" x14ac:dyDescent="0.35">
      <c r="A181" s="44" t="s">
        <v>14</v>
      </c>
      <c r="B181" s="45"/>
      <c r="C181" s="45"/>
      <c r="D181" s="45"/>
      <c r="E181" s="46"/>
      <c r="F181" s="47">
        <f>SUM(F180)</f>
        <v>3.74</v>
      </c>
      <c r="G181" s="48"/>
      <c r="H181" s="46">
        <f>SUM(H180)</f>
        <v>3.93</v>
      </c>
      <c r="I181" s="49"/>
    </row>
    <row r="182" spans="1:9" x14ac:dyDescent="0.3">
      <c r="A182" s="50"/>
      <c r="E182"/>
      <c r="F182"/>
      <c r="H182"/>
    </row>
    <row r="183" spans="1:9" x14ac:dyDescent="0.3">
      <c r="A183" s="51"/>
      <c r="B183" s="51"/>
      <c r="C183" s="51"/>
      <c r="D183" s="51"/>
      <c r="E183" s="51"/>
      <c r="F183" s="52"/>
      <c r="G183" s="53"/>
      <c r="H183" s="53"/>
      <c r="I183" s="54"/>
    </row>
    <row r="184" spans="1:9" ht="15.75" thickBot="1" x14ac:dyDescent="0.35">
      <c r="A184" s="51"/>
      <c r="B184" s="51"/>
      <c r="C184" s="51"/>
      <c r="D184" s="51"/>
      <c r="E184" s="51"/>
      <c r="F184" s="52"/>
      <c r="G184" s="53"/>
      <c r="H184" s="115"/>
      <c r="I184" s="54"/>
    </row>
    <row r="185" spans="1:9" ht="15.75" thickBot="1" x14ac:dyDescent="0.35">
      <c r="A185" s="44" t="s">
        <v>109</v>
      </c>
      <c r="B185" s="45"/>
      <c r="C185" s="45"/>
      <c r="D185" s="45"/>
      <c r="E185" s="45"/>
      <c r="F185" s="45"/>
      <c r="G185" s="45"/>
      <c r="H185" s="45"/>
      <c r="I185" s="48"/>
    </row>
    <row r="186" spans="1:9" ht="39.950000000000003" thickBot="1" x14ac:dyDescent="0.35">
      <c r="A186" s="16" t="s">
        <v>5</v>
      </c>
      <c r="B186" s="21" t="s">
        <v>6</v>
      </c>
      <c r="C186" s="21" t="s">
        <v>19</v>
      </c>
      <c r="D186" s="21" t="s">
        <v>110</v>
      </c>
      <c r="E186" s="21" t="s">
        <v>111</v>
      </c>
      <c r="F186" s="21" t="s">
        <v>10</v>
      </c>
      <c r="G186" s="19" t="s">
        <v>23</v>
      </c>
      <c r="H186" s="21" t="s">
        <v>12</v>
      </c>
      <c r="I186" s="19" t="s">
        <v>13</v>
      </c>
    </row>
    <row r="187" spans="1:9" ht="121.1" thickBot="1" x14ac:dyDescent="0.35">
      <c r="A187" s="55">
        <v>1</v>
      </c>
      <c r="B187" s="107" t="s">
        <v>112</v>
      </c>
      <c r="C187" s="39" t="s">
        <v>113</v>
      </c>
      <c r="D187" s="39">
        <v>25</v>
      </c>
      <c r="E187" s="25">
        <v>114.07</v>
      </c>
      <c r="F187" s="26">
        <f>ROUND(E187*D187,2)</f>
        <v>2851.75</v>
      </c>
      <c r="G187" s="27">
        <v>0.05</v>
      </c>
      <c r="H187" s="28">
        <f>ROUND(F187*G187+F187,2)</f>
        <v>2994.34</v>
      </c>
      <c r="I187" s="29" t="s">
        <v>161</v>
      </c>
    </row>
    <row r="188" spans="1:9" ht="15.75" thickBot="1" x14ac:dyDescent="0.35">
      <c r="A188" s="44" t="s">
        <v>14</v>
      </c>
      <c r="B188" s="45"/>
      <c r="C188" s="45"/>
      <c r="D188" s="45"/>
      <c r="E188" s="46"/>
      <c r="F188" s="47">
        <f>SUM(F187)</f>
        <v>2851.75</v>
      </c>
      <c r="G188" s="48"/>
      <c r="H188" s="46">
        <f>SUM(H187)</f>
        <v>2994.34</v>
      </c>
      <c r="I188" s="49"/>
    </row>
    <row r="189" spans="1:9" x14ac:dyDescent="0.3">
      <c r="A189" s="51"/>
      <c r="B189" s="52" t="s">
        <v>114</v>
      </c>
      <c r="C189" s="51"/>
      <c r="D189" s="51"/>
      <c r="E189" s="51"/>
      <c r="F189" s="52"/>
      <c r="G189" s="53"/>
      <c r="H189" s="53"/>
      <c r="I189" s="54"/>
    </row>
    <row r="190" spans="1:9" ht="16.399999999999999" thickBot="1" x14ac:dyDescent="0.35">
      <c r="A190" s="59"/>
      <c r="B190" s="59"/>
      <c r="C190" s="59"/>
      <c r="D190" s="59"/>
      <c r="E190" s="59"/>
      <c r="F190" s="59"/>
      <c r="G190" s="59"/>
      <c r="H190" s="59"/>
      <c r="I190" s="59"/>
    </row>
    <row r="191" spans="1:9" ht="15.75" thickBot="1" x14ac:dyDescent="0.35">
      <c r="A191" s="44" t="s">
        <v>115</v>
      </c>
      <c r="B191" s="45"/>
      <c r="C191" s="45"/>
      <c r="D191" s="45"/>
      <c r="E191" s="45"/>
      <c r="F191" s="45"/>
      <c r="G191" s="45"/>
      <c r="H191" s="45"/>
      <c r="I191" s="48"/>
    </row>
    <row r="192" spans="1:9" ht="39.950000000000003" thickBot="1" x14ac:dyDescent="0.35">
      <c r="A192" s="16" t="s">
        <v>5</v>
      </c>
      <c r="B192" s="21" t="s">
        <v>6</v>
      </c>
      <c r="C192" s="21" t="s">
        <v>19</v>
      </c>
      <c r="D192" s="21" t="s">
        <v>104</v>
      </c>
      <c r="E192" s="21" t="s">
        <v>9</v>
      </c>
      <c r="F192" s="21" t="s">
        <v>10</v>
      </c>
      <c r="G192" s="19" t="s">
        <v>23</v>
      </c>
      <c r="H192" s="21" t="s">
        <v>12</v>
      </c>
      <c r="I192" s="19" t="s">
        <v>13</v>
      </c>
    </row>
    <row r="193" spans="1:9" ht="106.05" thickBot="1" x14ac:dyDescent="0.35">
      <c r="A193" s="55">
        <v>1</v>
      </c>
      <c r="B193" s="123" t="s">
        <v>116</v>
      </c>
      <c r="C193" s="124" t="s">
        <v>117</v>
      </c>
      <c r="D193" s="58">
        <v>15</v>
      </c>
      <c r="E193" s="25">
        <v>54.86</v>
      </c>
      <c r="F193" s="26">
        <f>ROUND(E193*D193,2)</f>
        <v>822.9</v>
      </c>
      <c r="G193" s="27">
        <v>0.05</v>
      </c>
      <c r="H193" s="28">
        <f>ROUND(F193*G193+F193,2)</f>
        <v>864.05</v>
      </c>
      <c r="I193" s="29" t="s">
        <v>162</v>
      </c>
    </row>
    <row r="194" spans="1:9" ht="15.75" thickBot="1" x14ac:dyDescent="0.35">
      <c r="A194" s="44" t="s">
        <v>14</v>
      </c>
      <c r="B194" s="45"/>
      <c r="C194" s="45"/>
      <c r="D194" s="45"/>
      <c r="E194" s="46"/>
      <c r="F194" s="47">
        <f>SUM(F193)</f>
        <v>822.9</v>
      </c>
      <c r="G194" s="48"/>
      <c r="H194" s="46">
        <f>SUM(H193)</f>
        <v>864.05</v>
      </c>
      <c r="I194" s="49"/>
    </row>
    <row r="195" spans="1:9" x14ac:dyDescent="0.3">
      <c r="A195" s="50"/>
      <c r="E195"/>
      <c r="F195"/>
      <c r="H195"/>
    </row>
    <row r="196" spans="1:9" x14ac:dyDescent="0.3">
      <c r="A196" s="52"/>
      <c r="B196" s="52"/>
      <c r="C196" s="52"/>
      <c r="D196" s="52"/>
      <c r="E196" s="52"/>
      <c r="F196" s="52"/>
      <c r="G196" s="52"/>
      <c r="H196" s="52"/>
      <c r="I196" s="54"/>
    </row>
    <row r="197" spans="1:9" x14ac:dyDescent="0.3">
      <c r="A197" s="52"/>
      <c r="B197" s="52"/>
      <c r="C197" s="52"/>
      <c r="D197" s="52"/>
      <c r="E197" s="52"/>
      <c r="F197" s="52"/>
      <c r="G197" s="52"/>
      <c r="H197" s="52"/>
      <c r="I197" s="54"/>
    </row>
    <row r="198" spans="1:9" x14ac:dyDescent="0.3">
      <c r="A198" s="52"/>
      <c r="B198" s="52"/>
      <c r="C198" s="52"/>
      <c r="D198" s="52"/>
      <c r="E198" s="52"/>
      <c r="F198" s="52"/>
      <c r="G198" s="52"/>
      <c r="H198" s="52"/>
      <c r="I198" s="54"/>
    </row>
    <row r="199" spans="1:9" ht="15.75" thickBot="1" x14ac:dyDescent="0.35">
      <c r="A199" s="125"/>
      <c r="B199" s="125"/>
      <c r="C199" s="125"/>
      <c r="D199" s="125"/>
      <c r="E199" s="125"/>
      <c r="F199" s="125"/>
      <c r="G199" s="125"/>
      <c r="H199" s="125"/>
      <c r="I199" s="126"/>
    </row>
    <row r="200" spans="1:9" ht="15.75" thickBot="1" x14ac:dyDescent="0.35">
      <c r="A200" s="44" t="s">
        <v>118</v>
      </c>
      <c r="B200" s="45"/>
      <c r="C200" s="45"/>
      <c r="D200" s="45"/>
      <c r="E200" s="45"/>
      <c r="F200" s="45"/>
      <c r="G200" s="45"/>
      <c r="H200" s="45"/>
      <c r="I200" s="48"/>
    </row>
    <row r="201" spans="1:9" ht="39.950000000000003" thickBot="1" x14ac:dyDescent="0.35">
      <c r="A201" s="16" t="s">
        <v>5</v>
      </c>
      <c r="B201" s="21" t="s">
        <v>6</v>
      </c>
      <c r="C201" s="21" t="s">
        <v>19</v>
      </c>
      <c r="D201" s="21" t="s">
        <v>104</v>
      </c>
      <c r="E201" s="21" t="s">
        <v>9</v>
      </c>
      <c r="F201" s="21" t="s">
        <v>10</v>
      </c>
      <c r="G201" s="21" t="s">
        <v>23</v>
      </c>
      <c r="H201" s="21" t="s">
        <v>12</v>
      </c>
      <c r="I201" s="19" t="s">
        <v>13</v>
      </c>
    </row>
    <row r="202" spans="1:9" ht="106.05" thickBot="1" x14ac:dyDescent="0.35">
      <c r="A202" s="55">
        <v>1</v>
      </c>
      <c r="B202" s="123" t="s">
        <v>119</v>
      </c>
      <c r="C202" s="124" t="s">
        <v>120</v>
      </c>
      <c r="D202" s="58">
        <v>48</v>
      </c>
      <c r="E202" s="127">
        <v>9.5709</v>
      </c>
      <c r="F202" s="128">
        <f>ROUND(E202*D202,2)</f>
        <v>459.4</v>
      </c>
      <c r="G202" s="129">
        <v>0.05</v>
      </c>
      <c r="H202" s="130">
        <f>ROUND(F202*G202+F202,2)</f>
        <v>482.37</v>
      </c>
      <c r="I202" s="29" t="s">
        <v>163</v>
      </c>
    </row>
    <row r="203" spans="1:9" ht="15.75" thickBot="1" x14ac:dyDescent="0.35">
      <c r="A203" s="44" t="s">
        <v>14</v>
      </c>
      <c r="B203" s="45"/>
      <c r="C203" s="45"/>
      <c r="D203" s="45"/>
      <c r="E203" s="46"/>
      <c r="F203" s="47">
        <f>SUM(F202)</f>
        <v>459.4</v>
      </c>
      <c r="G203" s="48"/>
      <c r="H203" s="46">
        <f>SUM(H202)</f>
        <v>482.37</v>
      </c>
      <c r="I203" s="49"/>
    </row>
    <row r="204" spans="1:9" x14ac:dyDescent="0.3">
      <c r="A204" s="50"/>
      <c r="E204"/>
      <c r="F204"/>
      <c r="H204"/>
    </row>
    <row r="205" spans="1:9" x14ac:dyDescent="0.3">
      <c r="A205" s="131"/>
      <c r="E205"/>
      <c r="F205"/>
      <c r="H205"/>
    </row>
    <row r="206" spans="1:9" x14ac:dyDescent="0.3">
      <c r="A206" s="131"/>
      <c r="E206"/>
      <c r="F206"/>
      <c r="H206"/>
    </row>
    <row r="207" spans="1:9" x14ac:dyDescent="0.3">
      <c r="A207" s="132" t="s">
        <v>121</v>
      </c>
      <c r="E207"/>
      <c r="F207"/>
      <c r="H207"/>
    </row>
    <row r="208" spans="1:9" x14ac:dyDescent="0.3">
      <c r="A208" s="133"/>
      <c r="E208"/>
      <c r="F208"/>
      <c r="H208"/>
    </row>
    <row r="209" spans="1:9" x14ac:dyDescent="0.3">
      <c r="A209" s="133"/>
      <c r="E209"/>
      <c r="F209"/>
      <c r="H209"/>
    </row>
    <row r="210" spans="1:9" x14ac:dyDescent="0.3">
      <c r="A210" s="133" t="s">
        <v>122</v>
      </c>
      <c r="E210"/>
      <c r="F210"/>
      <c r="H210"/>
    </row>
    <row r="211" spans="1:9" x14ac:dyDescent="0.3">
      <c r="A211" s="133" t="s">
        <v>123</v>
      </c>
      <c r="E211"/>
      <c r="F211"/>
      <c r="H211"/>
    </row>
    <row r="212" spans="1:9" x14ac:dyDescent="0.3">
      <c r="A212" s="134"/>
      <c r="E212"/>
      <c r="F212"/>
      <c r="H212"/>
    </row>
    <row r="213" spans="1:9" x14ac:dyDescent="0.3">
      <c r="E213"/>
      <c r="F213"/>
      <c r="H213"/>
      <c r="I213" s="134" t="s">
        <v>124</v>
      </c>
    </row>
    <row r="214" spans="1:9" x14ac:dyDescent="0.3">
      <c r="E214"/>
      <c r="F214"/>
      <c r="H214"/>
      <c r="I214" s="135" t="s">
        <v>125</v>
      </c>
    </row>
    <row r="215" spans="1:9" ht="15.75" x14ac:dyDescent="0.3">
      <c r="A215" s="136"/>
      <c r="E215"/>
      <c r="F215"/>
      <c r="H215"/>
    </row>
  </sheetData>
  <autoFilter ref="A1:I215" xr:uid="{431472D2-FE5E-41C8-BD5E-422D96D21740}"/>
  <pageMargins left="0.7" right="0.7" top="0.75" bottom="0.75" header="0.3" footer="0.3"/>
  <pageSetup paperSize="9" scale="99" orientation="landscape" verticalDpi="0" r:id="rId1"/>
  <rowBreaks count="18" manualBreakCount="18">
    <brk id="11" max="8" man="1"/>
    <brk id="21" max="8" man="1"/>
    <brk id="28" max="8" man="1"/>
    <brk id="36" max="8" man="1"/>
    <brk id="49" max="8" man="1"/>
    <brk id="55" max="8" man="1"/>
    <brk id="73" max="8" man="1"/>
    <brk id="92" max="8" man="1"/>
    <brk id="94" max="8" man="1"/>
    <brk id="100" max="8" man="1"/>
    <brk id="113" max="8" man="1"/>
    <brk id="120" max="8" man="1"/>
    <brk id="137" max="8" man="1"/>
    <brk id="147" max="8" man="1"/>
    <brk id="155" max="8" man="1"/>
    <brk id="163" max="8" man="1"/>
    <brk id="176" max="8" man="1"/>
    <brk id="183" max="8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A69E8F-70D2-4422-B5D5-DE3A9C0AA58F}">
  <dimension ref="A2:C29"/>
  <sheetViews>
    <sheetView topLeftCell="A7" workbookViewId="0">
      <selection activeCell="I14" sqref="I14"/>
    </sheetView>
  </sheetViews>
  <sheetFormatPr defaultColWidth="12.44140625" defaultRowHeight="15.05" x14ac:dyDescent="0.3"/>
  <sheetData>
    <row r="2" spans="1:3" x14ac:dyDescent="0.3">
      <c r="A2" s="137" t="s">
        <v>127</v>
      </c>
      <c r="B2" s="137" t="s">
        <v>128</v>
      </c>
      <c r="C2" s="137" t="s">
        <v>129</v>
      </c>
    </row>
    <row r="3" spans="1:3" x14ac:dyDescent="0.3">
      <c r="A3" s="138">
        <v>20</v>
      </c>
      <c r="B3" s="139">
        <f>Oferta!F20</f>
        <v>129267</v>
      </c>
      <c r="C3" s="139">
        <f>Oferta!H20</f>
        <v>135730.35</v>
      </c>
    </row>
    <row r="4" spans="1:3" x14ac:dyDescent="0.3">
      <c r="A4" s="138">
        <v>22</v>
      </c>
      <c r="B4" s="139">
        <f>Oferta!F27</f>
        <v>12096</v>
      </c>
      <c r="C4" s="139">
        <f>Oferta!H27</f>
        <v>12700.8</v>
      </c>
    </row>
    <row r="5" spans="1:3" x14ac:dyDescent="0.3">
      <c r="A5" s="138">
        <v>25</v>
      </c>
      <c r="B5" s="139">
        <f>Oferta!F35</f>
        <v>5788.5</v>
      </c>
      <c r="C5" s="139">
        <f>Oferta!H35</f>
        <v>6077.93</v>
      </c>
    </row>
    <row r="6" spans="1:3" x14ac:dyDescent="0.3">
      <c r="A6" s="138">
        <v>26</v>
      </c>
      <c r="B6" s="139">
        <f>Oferta!F41</f>
        <v>23224</v>
      </c>
      <c r="C6" s="139">
        <f>Oferta!H41</f>
        <v>24385.200000000001</v>
      </c>
    </row>
    <row r="7" spans="1:3" x14ac:dyDescent="0.3">
      <c r="A7" s="138">
        <v>28</v>
      </c>
      <c r="B7" s="139">
        <f>Oferta!F48</f>
        <v>14904</v>
      </c>
      <c r="C7" s="139">
        <f>Oferta!H48</f>
        <v>15649.2</v>
      </c>
    </row>
    <row r="8" spans="1:3" x14ac:dyDescent="0.3">
      <c r="A8" s="138">
        <v>29</v>
      </c>
      <c r="B8" s="139">
        <f>Oferta!F53</f>
        <v>69690</v>
      </c>
      <c r="C8" s="139">
        <f>Oferta!H53</f>
        <v>73174.5</v>
      </c>
    </row>
    <row r="9" spans="1:3" x14ac:dyDescent="0.3">
      <c r="A9" s="138">
        <v>30</v>
      </c>
      <c r="B9" s="139">
        <f>Oferta!F59</f>
        <v>51515.4</v>
      </c>
      <c r="C9" s="139">
        <f>Oferta!H59</f>
        <v>54091.17</v>
      </c>
    </row>
    <row r="10" spans="1:3" x14ac:dyDescent="0.3">
      <c r="A10" s="138">
        <v>32</v>
      </c>
      <c r="B10" s="139">
        <f>Oferta!F65</f>
        <v>2324.8000000000002</v>
      </c>
      <c r="C10" s="139">
        <f>Oferta!H65</f>
        <v>2441.04</v>
      </c>
    </row>
    <row r="11" spans="1:3" x14ac:dyDescent="0.3">
      <c r="A11" s="138">
        <v>34</v>
      </c>
      <c r="B11" s="139">
        <f>Oferta!F71</f>
        <v>324.39999999999998</v>
      </c>
      <c r="C11" s="139">
        <f>Oferta!H71</f>
        <v>340.62</v>
      </c>
    </row>
    <row r="12" spans="1:3" x14ac:dyDescent="0.3">
      <c r="A12" s="138">
        <v>35</v>
      </c>
      <c r="B12" s="139">
        <f>Oferta!F78</f>
        <v>1467</v>
      </c>
      <c r="C12" s="139">
        <f>Oferta!H78</f>
        <v>1540.35</v>
      </c>
    </row>
    <row r="13" spans="1:3" x14ac:dyDescent="0.3">
      <c r="A13" s="138">
        <v>36</v>
      </c>
      <c r="B13" s="139">
        <f>Oferta!F84</f>
        <v>568.6</v>
      </c>
      <c r="C13" s="139">
        <f>Oferta!H84</f>
        <v>597.03</v>
      </c>
    </row>
    <row r="14" spans="1:3" x14ac:dyDescent="0.3">
      <c r="A14" s="138">
        <v>37</v>
      </c>
      <c r="B14" s="139">
        <f>Oferta!F91</f>
        <v>10269</v>
      </c>
      <c r="C14" s="139">
        <f>Oferta!H91</f>
        <v>10782.45</v>
      </c>
    </row>
    <row r="15" spans="1:3" x14ac:dyDescent="0.3">
      <c r="A15" s="140">
        <v>39</v>
      </c>
      <c r="B15" s="139">
        <f>Oferta!F99</f>
        <v>39966</v>
      </c>
      <c r="C15" s="139">
        <f>Oferta!H99</f>
        <v>41964.3</v>
      </c>
    </row>
    <row r="16" spans="1:3" x14ac:dyDescent="0.3">
      <c r="A16" s="138">
        <v>40</v>
      </c>
      <c r="B16" s="139">
        <f>Oferta!F104</f>
        <v>381.6</v>
      </c>
      <c r="C16" s="139">
        <f>Oferta!H104</f>
        <v>400.68</v>
      </c>
    </row>
    <row r="17" spans="1:3" x14ac:dyDescent="0.3">
      <c r="A17" s="138">
        <v>42</v>
      </c>
      <c r="B17" s="139">
        <f>Oferta!F111</f>
        <v>1591.8</v>
      </c>
      <c r="C17" s="139">
        <f>Oferta!H111</f>
        <v>1671.39</v>
      </c>
    </row>
    <row r="18" spans="1:3" x14ac:dyDescent="0.3">
      <c r="A18" s="138">
        <v>43</v>
      </c>
      <c r="B18" s="139">
        <f>Oferta!F118</f>
        <v>5594</v>
      </c>
      <c r="C18" s="139">
        <f>Oferta!H118</f>
        <v>5873.7</v>
      </c>
    </row>
    <row r="19" spans="1:3" x14ac:dyDescent="0.3">
      <c r="A19" s="138">
        <v>53</v>
      </c>
      <c r="B19" s="139">
        <f>Oferta!F134</f>
        <v>4.32</v>
      </c>
      <c r="C19" s="139">
        <f>Oferta!H134</f>
        <v>4.54</v>
      </c>
    </row>
    <row r="20" spans="1:3" x14ac:dyDescent="0.3">
      <c r="A20" s="138">
        <v>54</v>
      </c>
      <c r="B20" s="139">
        <f>Oferta!F143</f>
        <v>20150.099999999999</v>
      </c>
      <c r="C20" s="139">
        <f>Oferta!H143</f>
        <v>21157.61</v>
      </c>
    </row>
    <row r="21" spans="1:3" x14ac:dyDescent="0.3">
      <c r="A21" s="138">
        <v>55</v>
      </c>
      <c r="B21" s="139">
        <f>Oferta!F154</f>
        <v>14692.5</v>
      </c>
      <c r="C21" s="139">
        <f>Oferta!H154</f>
        <v>15427.13</v>
      </c>
    </row>
    <row r="22" spans="1:3" x14ac:dyDescent="0.3">
      <c r="A22" s="138">
        <v>56</v>
      </c>
      <c r="B22" s="139">
        <f>Oferta!F160</f>
        <v>25984</v>
      </c>
      <c r="C22" s="139">
        <f>Oferta!H160</f>
        <v>27283.200000000001</v>
      </c>
    </row>
    <row r="23" spans="1:3" x14ac:dyDescent="0.3">
      <c r="A23" s="138">
        <v>57</v>
      </c>
      <c r="B23" s="139">
        <f>Oferta!F168</f>
        <v>0.28999999999999998</v>
      </c>
      <c r="C23" s="139">
        <f>Oferta!H168</f>
        <v>0.3</v>
      </c>
    </row>
    <row r="24" spans="1:3" x14ac:dyDescent="0.3">
      <c r="A24" s="138">
        <v>58</v>
      </c>
      <c r="B24" s="139">
        <f>Oferta!F174</f>
        <v>39.549999999999997</v>
      </c>
      <c r="C24" s="139">
        <f>Oferta!H174</f>
        <v>41.53</v>
      </c>
    </row>
    <row r="25" spans="1:3" x14ac:dyDescent="0.3">
      <c r="A25" s="138">
        <v>59</v>
      </c>
      <c r="B25" s="139">
        <f>Oferta!F181</f>
        <v>3.74</v>
      </c>
      <c r="C25" s="139">
        <f>Oferta!H181</f>
        <v>3.93</v>
      </c>
    </row>
    <row r="26" spans="1:3" x14ac:dyDescent="0.3">
      <c r="A26" s="138">
        <v>61</v>
      </c>
      <c r="B26" s="139">
        <f>Oferta!F188</f>
        <v>2851.75</v>
      </c>
      <c r="C26" s="139">
        <f>Oferta!H188</f>
        <v>2994.34</v>
      </c>
    </row>
    <row r="27" spans="1:3" x14ac:dyDescent="0.3">
      <c r="A27" s="138">
        <v>62</v>
      </c>
      <c r="B27" s="139">
        <f>Oferta!F194</f>
        <v>822.9</v>
      </c>
      <c r="C27" s="139">
        <f>Oferta!H194</f>
        <v>864.05</v>
      </c>
    </row>
    <row r="28" spans="1:3" x14ac:dyDescent="0.3">
      <c r="A28" s="138">
        <v>63</v>
      </c>
      <c r="B28" s="139">
        <f>Oferta!F203</f>
        <v>459.4</v>
      </c>
      <c r="C28" s="139">
        <f>Oferta!H203</f>
        <v>482.37</v>
      </c>
    </row>
    <row r="29" spans="1:3" x14ac:dyDescent="0.3">
      <c r="A29" s="138" t="s">
        <v>164</v>
      </c>
      <c r="B29" s="139">
        <f>SUM(B3:B28)</f>
        <v>433980.64999999997</v>
      </c>
      <c r="C29" s="139">
        <f>SUM(C3:C28)</f>
        <v>455679.70999999996</v>
      </c>
    </row>
  </sheetData>
  <autoFilter ref="A2:C30" xr:uid="{61A69E8F-70D2-4422-B5D5-DE3A9C0AA58F}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Nazwane zakresy</vt:lpstr>
      </vt:variant>
      <vt:variant>
        <vt:i4>2</vt:i4>
      </vt:variant>
    </vt:vector>
  </HeadingPairs>
  <TitlesOfParts>
    <vt:vector size="4" baseType="lpstr">
      <vt:lpstr>Oferta</vt:lpstr>
      <vt:lpstr>Podsuma</vt:lpstr>
      <vt:lpstr>Oferta!_Hlk190421911</vt:lpstr>
      <vt:lpstr>Oferta!Obszar_wydruku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Kubecka, Katarzyna (Urtica)</dc:creator>
  <cp:lastModifiedBy>Kubecka, Katarzyna (Urtica)</cp:lastModifiedBy>
  <dcterms:created xsi:type="dcterms:W3CDTF">2025-04-10T16:22:48Z</dcterms:created>
  <dcterms:modified xsi:type="dcterms:W3CDTF">2025-04-11T11:54:36Z</dcterms:modified>
</cp:coreProperties>
</file>