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ijewska\Desktop\MOJE DOKUMENTY\WNIOSKI SZP\wnioski 2025\KOMINIARZ GMINA\"/>
    </mc:Choice>
  </mc:AlternateContent>
  <xr:revisionPtr revIDLastSave="0" documentId="13_ncr:1_{F99FBE9E-0288-4321-8CE8-15439CF7EE10}" xr6:coauthVersionLast="47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część I ADM-1" sheetId="2" r:id="rId1"/>
    <sheet name="część II ADM-1" sheetId="3" r:id="rId2"/>
    <sheet name="część III ADM-2" sheetId="4" r:id="rId3"/>
    <sheet name="część IV ADM-3" sheetId="5" r:id="rId4"/>
    <sheet name="część V-ADM-4" sheetId="6" r:id="rId5"/>
    <sheet name=" ADM-5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 s="1"/>
  <c r="F10" i="1"/>
  <c r="G10" i="1"/>
  <c r="D85" i="6"/>
  <c r="E85" i="6" s="1"/>
  <c r="D82" i="6"/>
  <c r="E82" i="6" s="1"/>
  <c r="D77" i="6"/>
  <c r="E77" i="6" s="1"/>
  <c r="D74" i="6"/>
  <c r="E74" i="6" s="1"/>
  <c r="D87" i="5"/>
  <c r="E87" i="5" s="1"/>
  <c r="D84" i="5"/>
  <c r="E84" i="5" s="1"/>
  <c r="D79" i="5"/>
  <c r="E79" i="5" s="1"/>
  <c r="D76" i="5"/>
  <c r="E76" i="5" s="1"/>
  <c r="D85" i="4"/>
  <c r="E85" i="4" s="1"/>
  <c r="D82" i="4"/>
  <c r="E82" i="4" s="1"/>
  <c r="D77" i="4"/>
  <c r="E77" i="4" s="1"/>
  <c r="D74" i="4"/>
  <c r="E74" i="4" s="1"/>
  <c r="D85" i="3"/>
  <c r="E85" i="3" s="1"/>
  <c r="D82" i="3"/>
  <c r="E82" i="3" s="1"/>
  <c r="D77" i="3"/>
  <c r="E77" i="3" s="1"/>
  <c r="D74" i="3"/>
  <c r="E74" i="3" s="1"/>
  <c r="D85" i="2"/>
  <c r="E85" i="2" s="1"/>
  <c r="D82" i="2"/>
  <c r="E82" i="2" s="1"/>
  <c r="D77" i="2"/>
  <c r="E77" i="2" s="1"/>
  <c r="D74" i="2"/>
  <c r="E74" i="2" s="1"/>
  <c r="G10" i="5"/>
  <c r="F10" i="5"/>
  <c r="J8" i="5"/>
  <c r="K8" i="5" s="1"/>
  <c r="J9" i="5"/>
  <c r="J7" i="5"/>
  <c r="K7" i="5" s="1"/>
  <c r="H8" i="5"/>
  <c r="I8" i="5" s="1"/>
  <c r="H9" i="5"/>
  <c r="I9" i="5" s="1"/>
  <c r="H7" i="5"/>
  <c r="I7" i="5" s="1"/>
  <c r="J8" i="6"/>
  <c r="K8" i="6" s="1"/>
  <c r="J9" i="6"/>
  <c r="K9" i="6" s="1"/>
  <c r="J7" i="6"/>
  <c r="K7" i="6" s="1"/>
  <c r="H8" i="6"/>
  <c r="I8" i="6" s="1"/>
  <c r="H9" i="6"/>
  <c r="I9" i="6" s="1"/>
  <c r="H7" i="6"/>
  <c r="I7" i="6" s="1"/>
  <c r="H8" i="3"/>
  <c r="I8" i="3" s="1"/>
  <c r="H7" i="3"/>
  <c r="J9" i="1"/>
  <c r="K9" i="1" s="1"/>
  <c r="J8" i="1"/>
  <c r="K8" i="1" s="1"/>
  <c r="J7" i="1"/>
  <c r="K7" i="1" s="1"/>
  <c r="H8" i="1"/>
  <c r="I8" i="1" s="1"/>
  <c r="H9" i="1"/>
  <c r="I9" i="1" s="1"/>
  <c r="H7" i="1"/>
  <c r="I7" i="1" s="1"/>
  <c r="H9" i="3"/>
  <c r="I9" i="3" s="1"/>
  <c r="J9" i="3"/>
  <c r="K9" i="3" s="1"/>
  <c r="J8" i="3"/>
  <c r="K8" i="3" s="1"/>
  <c r="J7" i="3"/>
  <c r="K7" i="3" s="1"/>
  <c r="J8" i="4"/>
  <c r="K8" i="4" s="1"/>
  <c r="J9" i="4"/>
  <c r="K9" i="4" s="1"/>
  <c r="J7" i="4"/>
  <c r="H8" i="4"/>
  <c r="I8" i="4" s="1"/>
  <c r="H9" i="4"/>
  <c r="I9" i="4" s="1"/>
  <c r="H7" i="4"/>
  <c r="J9" i="2"/>
  <c r="K9" i="2" s="1"/>
  <c r="J8" i="2"/>
  <c r="K8" i="2" s="1"/>
  <c r="J7" i="2"/>
  <c r="K7" i="2" s="1"/>
  <c r="H8" i="2"/>
  <c r="I8" i="2" s="1"/>
  <c r="H9" i="2"/>
  <c r="I9" i="2" s="1"/>
  <c r="H7" i="2"/>
  <c r="I7" i="2" s="1"/>
  <c r="G10" i="6"/>
  <c r="E7" i="4"/>
  <c r="G10" i="4"/>
  <c r="G10" i="2"/>
  <c r="G10" i="3"/>
  <c r="D69" i="6"/>
  <c r="E69" i="6" s="1"/>
  <c r="D66" i="6"/>
  <c r="E66" i="6" s="1"/>
  <c r="D61" i="6"/>
  <c r="E61" i="6" s="1"/>
  <c r="D58" i="6"/>
  <c r="E58" i="6" s="1"/>
  <c r="D53" i="6"/>
  <c r="E53" i="6" s="1"/>
  <c r="D50" i="6"/>
  <c r="E50" i="6" s="1"/>
  <c r="D45" i="6"/>
  <c r="E45" i="6" s="1"/>
  <c r="D42" i="6"/>
  <c r="E42" i="6" s="1"/>
  <c r="D37" i="6"/>
  <c r="E37" i="6" s="1"/>
  <c r="D33" i="6"/>
  <c r="E33" i="6" s="1"/>
  <c r="D29" i="6"/>
  <c r="E29" i="6" s="1"/>
  <c r="D25" i="6"/>
  <c r="E25" i="6" s="1"/>
  <c r="D21" i="6"/>
  <c r="E21" i="6" s="1"/>
  <c r="F10" i="6"/>
  <c r="E9" i="6"/>
  <c r="E8" i="6"/>
  <c r="E7" i="6"/>
  <c r="D71" i="5"/>
  <c r="E71" i="5" s="1"/>
  <c r="D67" i="5"/>
  <c r="E67" i="5" s="1"/>
  <c r="D62" i="5"/>
  <c r="E62" i="5" s="1"/>
  <c r="D59" i="5"/>
  <c r="E59" i="5" s="1"/>
  <c r="D54" i="5"/>
  <c r="E54" i="5" s="1"/>
  <c r="D51" i="5"/>
  <c r="E51" i="5" s="1"/>
  <c r="D46" i="5"/>
  <c r="E46" i="5" s="1"/>
  <c r="D43" i="5"/>
  <c r="E43" i="5" s="1"/>
  <c r="D38" i="5"/>
  <c r="E38" i="5" s="1"/>
  <c r="D34" i="5"/>
  <c r="E34" i="5" s="1"/>
  <c r="D30" i="5"/>
  <c r="E30" i="5" s="1"/>
  <c r="D25" i="5"/>
  <c r="E25" i="5" s="1"/>
  <c r="D21" i="5"/>
  <c r="E21" i="5" s="1"/>
  <c r="K9" i="5"/>
  <c r="E9" i="5"/>
  <c r="E8" i="5"/>
  <c r="E7" i="5"/>
  <c r="D69" i="4"/>
  <c r="E69" i="4" s="1"/>
  <c r="D66" i="4"/>
  <c r="E66" i="4" s="1"/>
  <c r="D61" i="4"/>
  <c r="E61" i="4" s="1"/>
  <c r="D58" i="4"/>
  <c r="E58" i="4" s="1"/>
  <c r="D53" i="4"/>
  <c r="E53" i="4" s="1"/>
  <c r="D50" i="4"/>
  <c r="E50" i="4" s="1"/>
  <c r="D45" i="4"/>
  <c r="E45" i="4" s="1"/>
  <c r="D42" i="4"/>
  <c r="E42" i="4" s="1"/>
  <c r="D37" i="4"/>
  <c r="E37" i="4" s="1"/>
  <c r="D33" i="4"/>
  <c r="E33" i="4" s="1"/>
  <c r="D29" i="4"/>
  <c r="E29" i="4" s="1"/>
  <c r="D25" i="4"/>
  <c r="E25" i="4" s="1"/>
  <c r="D21" i="4"/>
  <c r="E21" i="4" s="1"/>
  <c r="F10" i="4"/>
  <c r="E9" i="4"/>
  <c r="E8" i="4"/>
  <c r="I7" i="4"/>
  <c r="D69" i="3"/>
  <c r="E69" i="3" s="1"/>
  <c r="D66" i="3"/>
  <c r="E66" i="3" s="1"/>
  <c r="D61" i="3"/>
  <c r="E61" i="3" s="1"/>
  <c r="D58" i="3"/>
  <c r="E58" i="3" s="1"/>
  <c r="D53" i="3"/>
  <c r="E53" i="3" s="1"/>
  <c r="D50" i="3"/>
  <c r="E50" i="3" s="1"/>
  <c r="D45" i="3"/>
  <c r="E45" i="3" s="1"/>
  <c r="D42" i="3"/>
  <c r="E42" i="3" s="1"/>
  <c r="D37" i="3"/>
  <c r="E37" i="3" s="1"/>
  <c r="D33" i="3"/>
  <c r="E33" i="3" s="1"/>
  <c r="D29" i="3"/>
  <c r="E29" i="3" s="1"/>
  <c r="D25" i="3"/>
  <c r="E25" i="3" s="1"/>
  <c r="D21" i="3"/>
  <c r="E21" i="3" s="1"/>
  <c r="F10" i="3"/>
  <c r="E9" i="3"/>
  <c r="E8" i="3"/>
  <c r="E7" i="3"/>
  <c r="D69" i="2"/>
  <c r="E69" i="2" s="1"/>
  <c r="D66" i="2"/>
  <c r="E66" i="2" s="1"/>
  <c r="D61" i="2"/>
  <c r="E61" i="2" s="1"/>
  <c r="D58" i="2"/>
  <c r="E58" i="2" s="1"/>
  <c r="D53" i="2"/>
  <c r="E53" i="2" s="1"/>
  <c r="D50" i="2"/>
  <c r="E50" i="2" s="1"/>
  <c r="D45" i="2"/>
  <c r="E45" i="2" s="1"/>
  <c r="D42" i="2"/>
  <c r="E42" i="2" s="1"/>
  <c r="D37" i="2"/>
  <c r="E37" i="2" s="1"/>
  <c r="D33" i="2"/>
  <c r="E33" i="2" s="1"/>
  <c r="D29" i="2"/>
  <c r="E29" i="2" s="1"/>
  <c r="D25" i="2"/>
  <c r="E25" i="2" s="1"/>
  <c r="D21" i="2"/>
  <c r="E21" i="2" s="1"/>
  <c r="F10" i="2"/>
  <c r="E9" i="2"/>
  <c r="E8" i="2"/>
  <c r="E7" i="2"/>
  <c r="D85" i="1"/>
  <c r="E85" i="1" s="1"/>
  <c r="D82" i="1"/>
  <c r="E82" i="1" s="1"/>
  <c r="D77" i="1"/>
  <c r="E77" i="1" s="1"/>
  <c r="D74" i="1"/>
  <c r="E74" i="1" s="1"/>
  <c r="D69" i="1"/>
  <c r="E69" i="1" s="1"/>
  <c r="D66" i="1"/>
  <c r="E66" i="1" s="1"/>
  <c r="D58" i="1"/>
  <c r="E58" i="1" s="1"/>
  <c r="D53" i="1"/>
  <c r="E53" i="1" s="1"/>
  <c r="D50" i="1"/>
  <c r="E50" i="1" s="1"/>
  <c r="D45" i="1"/>
  <c r="E45" i="1" s="1"/>
  <c r="D42" i="1"/>
  <c r="E42" i="1" s="1"/>
  <c r="D33" i="1"/>
  <c r="E33" i="1" s="1"/>
  <c r="D37" i="1"/>
  <c r="E37" i="1" s="1"/>
  <c r="D29" i="1"/>
  <c r="E29" i="1" s="1"/>
  <c r="D21" i="1"/>
  <c r="E21" i="1" s="1"/>
  <c r="F13" i="5" l="1"/>
  <c r="F13" i="6"/>
  <c r="I7" i="3"/>
  <c r="I10" i="3" s="1"/>
  <c r="E10" i="6"/>
  <c r="K10" i="5"/>
  <c r="E10" i="2"/>
  <c r="K10" i="6"/>
  <c r="I10" i="6"/>
  <c r="E10" i="4"/>
  <c r="F13" i="4"/>
  <c r="J10" i="4"/>
  <c r="K7" i="4"/>
  <c r="K10" i="4" s="1"/>
  <c r="F13" i="2"/>
  <c r="F13" i="3"/>
  <c r="K10" i="3"/>
  <c r="H10" i="6"/>
  <c r="J10" i="6"/>
  <c r="I10" i="5"/>
  <c r="H10" i="5"/>
  <c r="J10" i="5"/>
  <c r="I10" i="4"/>
  <c r="H10" i="4"/>
  <c r="H10" i="3"/>
  <c r="J10" i="3"/>
  <c r="K10" i="2"/>
  <c r="I10" i="2"/>
  <c r="H10" i="2"/>
  <c r="J10" i="2"/>
  <c r="H10" i="1"/>
  <c r="J10" i="1"/>
  <c r="K10" i="1"/>
  <c r="D61" i="1"/>
  <c r="E61" i="1" s="1"/>
  <c r="D25" i="1"/>
  <c r="E25" i="1" s="1"/>
  <c r="F13" i="1"/>
  <c r="G13" i="1" l="1"/>
  <c r="D88" i="1" s="1"/>
  <c r="H13" i="3"/>
  <c r="H13" i="5"/>
  <c r="G13" i="5"/>
  <c r="H13" i="6"/>
  <c r="G13" i="4"/>
  <c r="H13" i="4"/>
  <c r="G13" i="3"/>
  <c r="G13" i="6"/>
  <c r="H13" i="2"/>
  <c r="G13" i="2"/>
  <c r="I10" i="1"/>
  <c r="H13" i="1" s="1"/>
  <c r="D89" i="1" s="1"/>
  <c r="C16" i="5" l="1"/>
  <c r="C17" i="5" s="1"/>
  <c r="D90" i="5" s="1"/>
  <c r="C16" i="3"/>
  <c r="C17" i="3" s="1"/>
  <c r="D88" i="3" s="1"/>
  <c r="C16" i="4"/>
  <c r="C17" i="4" s="1"/>
  <c r="D88" i="4" s="1"/>
  <c r="C16" i="6"/>
  <c r="D87" i="6" s="1"/>
  <c r="C16" i="2"/>
  <c r="D88" i="2" s="1"/>
  <c r="D89" i="5" l="1"/>
  <c r="D87" i="3"/>
  <c r="D87" i="4"/>
  <c r="C17" i="6"/>
  <c r="D88" i="6" s="1"/>
  <c r="C17" i="2"/>
  <c r="D8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BF4EDF00-B76B-470C-931B-C820FAF1C6F0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0FA02EAC-B03B-4A1B-9B45-C4274C1A94F2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2889EC9A-4B2C-4B38-9C1F-AADFD8FC5490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Leszek</author>
  </authors>
  <commentList>
    <comment ref="G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Kasia:</t>
        </r>
        <r>
          <rPr>
            <sz val="9"/>
            <color indexed="81"/>
            <rFont val="Tahoma"/>
            <family val="2"/>
            <charset val="238"/>
          </rPr>
          <t xml:space="preserve">
stawka za 1 rok 12zł
stawka za 2 lata 24</t>
        </r>
      </text>
    </comment>
  </commentList>
</comments>
</file>

<file path=xl/sharedStrings.xml><?xml version="1.0" encoding="utf-8"?>
<sst xmlns="http://schemas.openxmlformats.org/spreadsheetml/2006/main" count="686" uniqueCount="49">
  <si>
    <t>Lp</t>
  </si>
  <si>
    <t>szt.</t>
  </si>
  <si>
    <t>stawka</t>
  </si>
  <si>
    <t>netto</t>
  </si>
  <si>
    <t>brutto</t>
  </si>
  <si>
    <t>ogółem</t>
  </si>
  <si>
    <t>budynki mieszkalne 8 %</t>
  </si>
  <si>
    <t>budynki niemieszkalne 23 %</t>
  </si>
  <si>
    <t>9. Koszt usuwania gniazd ptasich</t>
  </si>
  <si>
    <t>11. Koszt wymiany lub osadzenia drzwiczek kominowych wraz z materiałami</t>
  </si>
  <si>
    <t>12. Koszt zamontowania na kominie wentylacyjnym turbowentu wraz z materiałami</t>
  </si>
  <si>
    <t>13. Koszt zamontowania na kominie dymnym rotowentu wraz z materiałami</t>
  </si>
  <si>
    <t>nazwa/rodzaj przewodów</t>
  </si>
  <si>
    <t>stawka jednostkowa</t>
  </si>
  <si>
    <t>wartość sługi w budynkach mieszkalnych</t>
  </si>
  <si>
    <t>wartość sługi w budynkach niemieszkalnych</t>
  </si>
  <si>
    <t>spalinowe</t>
  </si>
  <si>
    <t>dymowe</t>
  </si>
  <si>
    <t>wentylacyjne</t>
  </si>
  <si>
    <t xml:space="preserve">3. Koszt opinii kominiarskich – budynki mieszkalne i niemieszkalne (23%VAT) </t>
  </si>
  <si>
    <t>10. Koszt badania przewodu kominowego przy użyciu kamery inspekcyjnej</t>
  </si>
  <si>
    <t>przewidywana ilość opinii w szt.</t>
  </si>
  <si>
    <t>ilość zleceń</t>
  </si>
  <si>
    <t xml:space="preserve"> w budynkach mieszkalnych</t>
  </si>
  <si>
    <t>Łączna ilość przewodów</t>
  </si>
  <si>
    <t>Razem w budynkach</t>
  </si>
  <si>
    <t xml:space="preserve"> w budynkach niemieszkalnych</t>
  </si>
  <si>
    <t>razem za czyszczenie przewodów w okresie 2 lat</t>
  </si>
  <si>
    <t>1. Czyszczenie przewodów</t>
  </si>
  <si>
    <t>razem oferta netto 2 lata</t>
  </si>
  <si>
    <t>razem oferta brutto 2 lata</t>
  </si>
  <si>
    <t>ARKUSZ KALKUCACJI CENY OFERTOWEJ NA ŚWIADCZENIE USŁUG KOMINIARSKICH W ZASOBACH GMINNYCH ADMINISTOWANYCH PRZEZ ZGM W REJONIE ADM-1 Rewir I CZĘŚĆ I POSTĘPOWANIA</t>
  </si>
  <si>
    <t>ARKUSZ KALKUCACJI CENY OFERTOWEJ NA ŚWIADCZENIE USŁUG KOMINIARSKICH W ZASOBACH GMINNYCH ADMINISTOWANYCH PRZEZ ZGM W REJONIE ADM-1 REWIR II CZĘŚĆ II POSTĘPOWANIA</t>
  </si>
  <si>
    <t>ARKUSZ KALKUCACJI CENY OFERTOWEJ NA ŚWIADCZENIE USŁUG KOMINIARSKICH W ZASOBACH GMINNYCH ADMINISTOWANYCH PRZEZ ZGM W REJONIE ADM-2 CZĘŚĆ III POSTĘPOWANIA</t>
  </si>
  <si>
    <t>ARKUSZ KALKUCACJI CENY OFERTOWEJ NA ŚWIADCZENIE USŁUG KOMINIARSKICH W ZASOBACH GMINNYCH ADMINISTOWANYCH PRZEZ ZGM W REJONIE ADM-4 CZĘŚĆ V POSTĘPOWANIA</t>
  </si>
  <si>
    <t>ARKUSZ KALKUCACJI CENY OFERTOWEJ NA ŚWIADCZENIE USŁUG KOMINIARSKICH W ZASOBACH GMINNYCH ADMINISTOWANYCH PRZEZ ZGM W REJONIE ADM-3 CZĘŚĆ IV POSTĘPOWANIA</t>
  </si>
  <si>
    <t>ilość czyszczeń</t>
  </si>
  <si>
    <t>2. Wartość okresowej kontroli (2 razy w okresie umowy) stanu technicznego sprawności przewodów kominowych  i podlączeń w obsługiwanych budynkach - budynki mieszkalne i niemieszkalne (23%VAT)</t>
  </si>
  <si>
    <t>4. Koszt sprawdzenia stanu technicznego przewodów kominowych i kanałów w stanie surowym, wykończeniowym i użytkowym w budynkach nowobudowanych, przebudowywanych i modernizowanych wraz z wydaniem pisemnych opinii kominiarskich 23%VAT</t>
  </si>
  <si>
    <t>5. Koszt ustalenia przyczyny wadliwego działania urządzeń grzewczych odprowadzających spaliny z wydaniem ekspertyzy zawierającej wskazania rozwiązań technicznych - budynki mieszkalne i niemieszkalne 23%VAT</t>
  </si>
  <si>
    <t>6. Koszt ustalenia przyczyny wadliwego działania wentylacji w lokalach, a w tym braku prawidłowej cyrkulacji powiertrza wraz z wydaniem ekspertyzy zawierającej wskazania rozwiązań technicznych - budynki mieszkalne i niemieszkalne 23% VAT</t>
  </si>
  <si>
    <t>7. Koszt przeprowadzenia inwentaryzacji urządzeń grzewczo-kominowych w budynkach łącznie ze sporządzeniem niezbędnych szkiców i rysunków oraz opisem stanu technicznego - budynki mieszkalne i niemieszkalne 23% VAT</t>
  </si>
  <si>
    <t xml:space="preserve">8. Koszt odgruzowania przewodu kominowego </t>
  </si>
  <si>
    <t>8. Koszt odgruzowania przewodu kominowego</t>
  </si>
  <si>
    <t xml:space="preserve">razem oferta brutto </t>
  </si>
  <si>
    <t xml:space="preserve">razem oferta netto </t>
  </si>
  <si>
    <t>przewidywana ilość protokołów w szt.</t>
  </si>
  <si>
    <t>razem za czyszczenie przewodów w okresie 18 miesięcy</t>
  </si>
  <si>
    <t>ARKUSZ KALKUCACJI CENY OFERTOWEJ NA ŚWIADCZENIE USŁUG KOMINIARSKICH W ZASOBACH GMINNYCH ADMINISTOWANYCH PRZEZ ZGM W REJONIE ADM-5 WYKONYWANYCH PRZEZ 18 MIESIĘCY W ROKU 2025,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</si>
</sst>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4" fontId="5" fillId="0" borderId="0" xfId="0" applyNumberFormat="1" applyFont="1"/>
    <xf numFmtId="0" fontId="0" fillId="0" borderId="1" xfId="0" applyBorder="1" applyAlignment="1">
      <alignment horizontal="right" wrapText="1"/>
    </xf>
    <xf numFmtId="4" fontId="0" fillId="2" borderId="1" xfId="0" applyNumberFormat="1" applyFill="1" applyBorder="1"/>
    <xf numFmtId="0" fontId="0" fillId="0" borderId="7" xfId="0" applyBorder="1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4" fontId="8" fillId="0" borderId="1" xfId="0" applyNumberFormat="1" applyFont="1" applyBorder="1"/>
    <xf numFmtId="164" fontId="6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3" xfId="0" applyBorder="1"/>
    <xf numFmtId="4" fontId="7" fillId="0" borderId="0" xfId="0" applyNumberFormat="1" applyFont="1"/>
    <xf numFmtId="4" fontId="0" fillId="3" borderId="0" xfId="0" applyNumberFormat="1" applyFill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1" xfId="0" applyFont="1" applyBorder="1"/>
    <xf numFmtId="164" fontId="8" fillId="0" borderId="1" xfId="0" applyNumberFormat="1" applyFont="1" applyBorder="1"/>
    <xf numFmtId="0" fontId="8" fillId="3" borderId="0" xfId="0" applyFont="1" applyFill="1"/>
    <xf numFmtId="4" fontId="8" fillId="0" borderId="0" xfId="0" applyNumberFormat="1" applyFont="1"/>
    <xf numFmtId="0" fontId="8" fillId="0" borderId="7" xfId="0" applyFont="1" applyBorder="1"/>
    <xf numFmtId="0" fontId="9" fillId="0" borderId="0" xfId="0" applyFont="1"/>
    <xf numFmtId="4" fontId="9" fillId="0" borderId="0" xfId="0" applyNumberFormat="1" applyFont="1"/>
    <xf numFmtId="0" fontId="9" fillId="3" borderId="0" xfId="0" applyFont="1" applyFill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9" fillId="0" borderId="3" xfId="0" applyFont="1" applyBorder="1"/>
    <xf numFmtId="0" fontId="9" fillId="0" borderId="4" xfId="0" applyFont="1" applyBorder="1"/>
    <xf numFmtId="4" fontId="9" fillId="0" borderId="5" xfId="0" applyNumberFormat="1" applyFont="1" applyBorder="1"/>
    <xf numFmtId="0" fontId="9" fillId="3" borderId="7" xfId="0" applyFont="1" applyFill="1" applyBorder="1"/>
    <xf numFmtId="0" fontId="9" fillId="0" borderId="1" xfId="0" applyFont="1" applyBorder="1"/>
    <xf numFmtId="4" fontId="12" fillId="0" borderId="1" xfId="0" applyNumberFormat="1" applyFont="1" applyBorder="1"/>
    <xf numFmtId="4" fontId="9" fillId="0" borderId="1" xfId="0" applyNumberFormat="1" applyFont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3" borderId="3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5B69A-0605-43BB-B754-968F43AB3668}">
  <sheetPr>
    <pageSetUpPr fitToPage="1"/>
  </sheetPr>
  <dimension ref="A2:M97"/>
  <sheetViews>
    <sheetView topLeftCell="A73" workbookViewId="0">
      <selection activeCell="F96" sqref="F96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3" ht="34.5" customHeight="1" x14ac:dyDescent="0.25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4" spans="1:13" x14ac:dyDescent="0.25">
      <c r="A4" s="86" t="s">
        <v>28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40"/>
      <c r="M4" s="40"/>
    </row>
    <row r="5" spans="1:13" ht="26.25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</row>
    <row r="6" spans="1:13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3" x14ac:dyDescent="0.25">
      <c r="A7" s="4">
        <v>1</v>
      </c>
      <c r="B7" s="2" t="s">
        <v>16</v>
      </c>
      <c r="C7" s="12">
        <v>12</v>
      </c>
      <c r="D7" s="37">
        <v>2</v>
      </c>
      <c r="E7" s="27">
        <f>SUM(F7:G7)</f>
        <v>16</v>
      </c>
      <c r="F7" s="4">
        <v>13</v>
      </c>
      <c r="G7" s="4">
        <v>3</v>
      </c>
      <c r="H7" s="5">
        <f>ROUND(C7*F7*D7,2)</f>
        <v>312</v>
      </c>
      <c r="I7" s="5">
        <f>ROUND(H7*1.08,2)</f>
        <v>336.96</v>
      </c>
      <c r="J7" s="5">
        <f>ROUND(C7*G7*D7,2)</f>
        <v>72</v>
      </c>
      <c r="K7" s="5">
        <f>ROUND(J7*1.23,2)</f>
        <v>88.56</v>
      </c>
    </row>
    <row r="8" spans="1:13" x14ac:dyDescent="0.25">
      <c r="A8" s="4">
        <v>2</v>
      </c>
      <c r="B8" s="2" t="s">
        <v>17</v>
      </c>
      <c r="C8" s="12">
        <v>12</v>
      </c>
      <c r="D8" s="37">
        <v>4</v>
      </c>
      <c r="E8" s="27">
        <f t="shared" ref="E8:E9" si="0">SUM(F8:G8)</f>
        <v>14</v>
      </c>
      <c r="F8" s="4">
        <v>14</v>
      </c>
      <c r="G8" s="4">
        <v>0</v>
      </c>
      <c r="H8" s="5">
        <f t="shared" ref="H8:H9" si="1">ROUND(C8*F8*D8,2)</f>
        <v>672</v>
      </c>
      <c r="I8" s="5">
        <f t="shared" ref="I8:I9" si="2">ROUND(H8*1.08,2)</f>
        <v>725.76</v>
      </c>
      <c r="J8" s="5">
        <f t="shared" ref="J8" si="3">ROUND(C8*G8*D8,2)</f>
        <v>0</v>
      </c>
      <c r="K8" s="5">
        <f t="shared" ref="K8:K9" si="4">ROUND(J8*1.23,2)</f>
        <v>0</v>
      </c>
    </row>
    <row r="9" spans="1:13" x14ac:dyDescent="0.25">
      <c r="A9" s="4">
        <v>3</v>
      </c>
      <c r="B9" s="2" t="s">
        <v>18</v>
      </c>
      <c r="C9" s="12">
        <v>12</v>
      </c>
      <c r="D9" s="37">
        <v>1</v>
      </c>
      <c r="E9" s="27">
        <f t="shared" si="0"/>
        <v>322</v>
      </c>
      <c r="F9" s="4">
        <v>84</v>
      </c>
      <c r="G9" s="4">
        <v>238</v>
      </c>
      <c r="H9" s="5">
        <f t="shared" si="1"/>
        <v>1008</v>
      </c>
      <c r="I9" s="5">
        <f t="shared" si="2"/>
        <v>1088.6400000000001</v>
      </c>
      <c r="J9" s="5">
        <f>ROUND(C9*G9*D9,2)</f>
        <v>2856</v>
      </c>
      <c r="K9" s="5">
        <f t="shared" si="4"/>
        <v>3512.88</v>
      </c>
    </row>
    <row r="10" spans="1:13" x14ac:dyDescent="0.25">
      <c r="A10" s="4"/>
      <c r="B10" s="2" t="s">
        <v>5</v>
      </c>
      <c r="C10" s="2"/>
      <c r="D10" s="2"/>
      <c r="E10" s="27">
        <f t="shared" ref="E10:K10" si="5">SUM(E7:E9)</f>
        <v>352</v>
      </c>
      <c r="F10" s="4">
        <f t="shared" si="5"/>
        <v>111</v>
      </c>
      <c r="G10" s="4">
        <f t="shared" si="5"/>
        <v>241</v>
      </c>
      <c r="H10" s="5">
        <f t="shared" si="5"/>
        <v>1992</v>
      </c>
      <c r="I10" s="5">
        <f t="shared" si="5"/>
        <v>2151.36</v>
      </c>
      <c r="J10" s="5">
        <f t="shared" si="5"/>
        <v>2928</v>
      </c>
      <c r="K10" s="5">
        <f t="shared" si="5"/>
        <v>3601.44</v>
      </c>
    </row>
    <row r="11" spans="1:13" x14ac:dyDescent="0.25">
      <c r="B11" s="6"/>
    </row>
    <row r="12" spans="1:13" x14ac:dyDescent="0.25">
      <c r="A12" s="46"/>
      <c r="B12" s="80" t="s">
        <v>27</v>
      </c>
      <c r="C12" s="47"/>
      <c r="D12" s="47"/>
      <c r="E12" s="48"/>
      <c r="F12" s="49" t="s">
        <v>1</v>
      </c>
      <c r="G12" s="49" t="s">
        <v>3</v>
      </c>
      <c r="H12" s="49" t="s">
        <v>4</v>
      </c>
      <c r="I12" s="46"/>
      <c r="J12" s="46"/>
      <c r="K12" s="46"/>
    </row>
    <row r="13" spans="1:13" x14ac:dyDescent="0.25">
      <c r="A13" s="46"/>
      <c r="B13" s="81"/>
      <c r="C13" s="50"/>
      <c r="D13" s="50"/>
      <c r="E13" s="51"/>
      <c r="F13" s="52">
        <f>F10+G10</f>
        <v>352</v>
      </c>
      <c r="G13" s="53">
        <f>(H10+J10)*2</f>
        <v>9840</v>
      </c>
      <c r="H13" s="53">
        <f>(I10+K10)*2</f>
        <v>11505.6</v>
      </c>
      <c r="I13" s="46"/>
      <c r="J13" s="46"/>
      <c r="K13" s="46"/>
    </row>
    <row r="14" spans="1:13" x14ac:dyDescent="0.25">
      <c r="A14" s="46"/>
      <c r="B14" s="46"/>
      <c r="C14" s="46"/>
      <c r="D14" s="46"/>
      <c r="E14" s="54"/>
      <c r="F14" s="46"/>
      <c r="G14" s="46"/>
      <c r="H14" s="46"/>
      <c r="I14" s="46"/>
      <c r="J14" s="46"/>
      <c r="K14" s="46"/>
    </row>
    <row r="15" spans="1:13" ht="30" customHeight="1" x14ac:dyDescent="0.25">
      <c r="A15" s="84" t="s">
        <v>37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29"/>
      <c r="M15" s="29"/>
    </row>
    <row r="16" spans="1:13" x14ac:dyDescent="0.25">
      <c r="A16" s="46"/>
      <c r="B16" s="52" t="s">
        <v>3</v>
      </c>
      <c r="C16" s="38">
        <f>ROUND(G13/2,2)</f>
        <v>4920</v>
      </c>
      <c r="D16" s="56"/>
      <c r="E16" s="54"/>
      <c r="G16" s="55"/>
      <c r="H16" s="46"/>
      <c r="I16" s="46"/>
      <c r="J16" s="46"/>
      <c r="K16" s="46"/>
    </row>
    <row r="17" spans="1:13" x14ac:dyDescent="0.25">
      <c r="A17" s="46"/>
      <c r="B17" s="52" t="s">
        <v>4</v>
      </c>
      <c r="C17" s="38">
        <f>ROUND(C16*1.23,2)</f>
        <v>6051.6</v>
      </c>
      <c r="D17" s="56"/>
      <c r="E17" s="54"/>
      <c r="G17" s="55"/>
      <c r="H17" s="46"/>
      <c r="I17" s="46"/>
      <c r="J17" s="46"/>
      <c r="K17" s="46"/>
    </row>
    <row r="19" spans="1:13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3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3" x14ac:dyDescent="0.25">
      <c r="B21" s="2">
        <v>8</v>
      </c>
      <c r="C21" s="23">
        <v>100</v>
      </c>
      <c r="D21" s="3">
        <f>ROUND(B21*C21,2)</f>
        <v>800</v>
      </c>
      <c r="E21" s="3">
        <f>ROUND(D21*1.23,2)</f>
        <v>984</v>
      </c>
    </row>
    <row r="23" spans="1:13" ht="31.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3" x14ac:dyDescent="0.25">
      <c r="B24" s="7" t="s">
        <v>22</v>
      </c>
      <c r="C24" s="4" t="s">
        <v>2</v>
      </c>
      <c r="D24" s="4" t="s">
        <v>3</v>
      </c>
      <c r="E24" s="4" t="s">
        <v>4</v>
      </c>
      <c r="H24" s="45"/>
    </row>
    <row r="25" spans="1:13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3" ht="30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3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3" x14ac:dyDescent="0.25">
      <c r="B29" s="2">
        <v>6</v>
      </c>
      <c r="C29" s="23">
        <v>105.71</v>
      </c>
      <c r="D29" s="3">
        <f>ROUND(B29*C29,2)</f>
        <v>634.26</v>
      </c>
      <c r="E29" s="3">
        <f>ROUND(D29*1.23,2)</f>
        <v>780.14</v>
      </c>
    </row>
    <row r="31" spans="1:13" ht="30" customHeight="1" x14ac:dyDescent="0.25">
      <c r="A31" s="82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9"/>
      <c r="M31" s="29"/>
    </row>
    <row r="32" spans="1:13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10</v>
      </c>
      <c r="C33" s="23">
        <v>105.71</v>
      </c>
      <c r="D33" s="3">
        <f>ROUND(B33*C33,2)</f>
        <v>1057.0999999999999</v>
      </c>
      <c r="E33" s="3">
        <f>ROUND(D33*1.23,2)</f>
        <v>1300.23</v>
      </c>
    </row>
    <row r="35" spans="1:13" ht="30.75" customHeight="1" x14ac:dyDescent="0.25">
      <c r="A35" s="82" t="s">
        <v>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8</v>
      </c>
      <c r="C37" s="23">
        <v>116.28</v>
      </c>
      <c r="D37" s="3">
        <f>ROUND(B37*C37,2)</f>
        <v>930.24</v>
      </c>
      <c r="E37" s="3">
        <f>ROUND(D37*1.23,2)</f>
        <v>1144.2</v>
      </c>
    </row>
    <row r="39" spans="1:13" x14ac:dyDescent="0.25">
      <c r="A39" s="90" t="s">
        <v>43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30"/>
      <c r="M39" s="30"/>
    </row>
    <row r="40" spans="1:13" x14ac:dyDescent="0.25">
      <c r="B40" s="73" t="s">
        <v>6</v>
      </c>
      <c r="C40" s="73"/>
      <c r="D40" s="73"/>
      <c r="E40" s="73"/>
      <c r="F40" s="72"/>
      <c r="G40" s="72"/>
      <c r="H40" s="72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  <c r="H41" s="45"/>
    </row>
    <row r="42" spans="1:13" x14ac:dyDescent="0.25">
      <c r="B42" s="2">
        <v>1</v>
      </c>
      <c r="C42" s="23">
        <v>0</v>
      </c>
      <c r="D42" s="3">
        <f>ROUND(B42*C42,2)</f>
        <v>0</v>
      </c>
      <c r="E42" s="3">
        <f>ROUND(D42*1.08,2)</f>
        <v>0</v>
      </c>
    </row>
    <row r="43" spans="1:13" x14ac:dyDescent="0.25">
      <c r="B43" s="73" t="s">
        <v>7</v>
      </c>
      <c r="C43" s="73"/>
      <c r="D43" s="73"/>
      <c r="E43" s="73"/>
      <c r="F43" s="72"/>
      <c r="G43" s="72"/>
      <c r="H43" s="72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</v>
      </c>
      <c r="C45" s="23">
        <v>0</v>
      </c>
      <c r="D45" s="3">
        <f>ROUND(B45*C45,2)</f>
        <v>0</v>
      </c>
      <c r="E45" s="3">
        <f>ROUND(D45*1.23,2)</f>
        <v>0</v>
      </c>
    </row>
    <row r="47" spans="1:13" x14ac:dyDescent="0.25">
      <c r="A47" s="90" t="s">
        <v>8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30"/>
      <c r="M47" s="30"/>
    </row>
    <row r="48" spans="1:13" x14ac:dyDescent="0.25">
      <c r="B48" s="73" t="s">
        <v>6</v>
      </c>
      <c r="C48" s="73"/>
      <c r="D48" s="73"/>
      <c r="E48" s="73"/>
      <c r="F48" s="72"/>
      <c r="G48" s="72"/>
      <c r="H48" s="72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4</v>
      </c>
      <c r="C50" s="23">
        <v>84.57</v>
      </c>
      <c r="D50" s="3">
        <f>ROUND(B50*C50,2)</f>
        <v>338.28</v>
      </c>
      <c r="E50" s="3">
        <f>ROUND(D50*1.08,2)</f>
        <v>365.34</v>
      </c>
    </row>
    <row r="51" spans="1:13" x14ac:dyDescent="0.25">
      <c r="B51" s="73" t="s">
        <v>7</v>
      </c>
      <c r="C51" s="73"/>
      <c r="D51" s="73"/>
      <c r="E51" s="73"/>
      <c r="F51" s="72"/>
      <c r="G51" s="72"/>
      <c r="H51" s="72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4</v>
      </c>
      <c r="C53" s="23">
        <v>84.57</v>
      </c>
      <c r="D53" s="3">
        <f>ROUND(B53*C53,2)</f>
        <v>338.28</v>
      </c>
      <c r="E53" s="3">
        <f>ROUND(D53*1.23,2)</f>
        <v>416.08</v>
      </c>
    </row>
    <row r="55" spans="1:13" x14ac:dyDescent="0.25">
      <c r="A55" s="88" t="s">
        <v>20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41"/>
      <c r="M55" s="41"/>
    </row>
    <row r="56" spans="1:13" x14ac:dyDescent="0.25">
      <c r="B56" s="73" t="s">
        <v>6</v>
      </c>
      <c r="C56" s="73"/>
      <c r="D56" s="73"/>
      <c r="E56" s="73"/>
      <c r="F56" s="72"/>
      <c r="G56" s="72"/>
      <c r="H56" s="72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  <c r="H57" s="45"/>
    </row>
    <row r="58" spans="1:13" x14ac:dyDescent="0.25">
      <c r="B58" s="2">
        <v>1</v>
      </c>
      <c r="C58" s="23"/>
      <c r="D58" s="3">
        <f>ROUND(B58*C58,2)</f>
        <v>0</v>
      </c>
      <c r="E58" s="3">
        <f>ROUND(D58*1.08,2)</f>
        <v>0</v>
      </c>
    </row>
    <row r="59" spans="1:13" x14ac:dyDescent="0.25">
      <c r="B59" s="73" t="s">
        <v>7</v>
      </c>
      <c r="C59" s="73"/>
      <c r="D59" s="73"/>
      <c r="E59" s="73"/>
      <c r="F59" s="72"/>
      <c r="G59" s="72"/>
      <c r="H59" s="72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1</v>
      </c>
      <c r="C61" s="23"/>
      <c r="D61" s="3">
        <f>B61*C61</f>
        <v>0</v>
      </c>
      <c r="E61" s="3">
        <f>ROUND(D61*1.23,2)</f>
        <v>0</v>
      </c>
    </row>
    <row r="63" spans="1:13" x14ac:dyDescent="0.25">
      <c r="A63" s="90" t="s">
        <v>9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30"/>
      <c r="M63" s="30"/>
    </row>
    <row r="64" spans="1:13" x14ac:dyDescent="0.25">
      <c r="B64" s="73" t="s">
        <v>6</v>
      </c>
      <c r="C64" s="73"/>
      <c r="D64" s="73"/>
      <c r="E64" s="73"/>
      <c r="F64" s="72"/>
      <c r="G64" s="72"/>
      <c r="H64" s="72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20</v>
      </c>
      <c r="C66" s="23">
        <v>68.709999999999994</v>
      </c>
      <c r="D66" s="3">
        <f>ROUND(B66*C66,2)</f>
        <v>1374.2</v>
      </c>
      <c r="E66" s="3">
        <f>ROUND(D66*1.08,2)</f>
        <v>1484.14</v>
      </c>
    </row>
    <row r="67" spans="1:13" x14ac:dyDescent="0.25">
      <c r="B67" s="73" t="s">
        <v>7</v>
      </c>
      <c r="C67" s="73"/>
      <c r="D67" s="73"/>
      <c r="E67" s="73"/>
      <c r="F67" s="72"/>
      <c r="G67" s="72"/>
      <c r="H67" s="72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4</v>
      </c>
      <c r="C69" s="23">
        <v>68.709999999999994</v>
      </c>
      <c r="D69" s="3">
        <f>ROUND(B69*C69,2)</f>
        <v>274.83999999999997</v>
      </c>
      <c r="E69" s="38">
        <f>ROUND(D69*1.23,2)</f>
        <v>338.05</v>
      </c>
    </row>
    <row r="70" spans="1:13" x14ac:dyDescent="0.25">
      <c r="C70" s="44"/>
      <c r="D70" s="1"/>
      <c r="E70" s="43"/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3" t="s">
        <v>6</v>
      </c>
      <c r="C72" s="73"/>
      <c r="D72" s="73"/>
      <c r="E72" s="73"/>
      <c r="F72" s="72"/>
      <c r="G72" s="72"/>
      <c r="H72" s="72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3" t="s">
        <v>7</v>
      </c>
      <c r="C75" s="73"/>
      <c r="D75" s="73"/>
      <c r="E75" s="73"/>
      <c r="F75" s="72"/>
      <c r="G75" s="72"/>
      <c r="H75" s="72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3" t="s">
        <v>6</v>
      </c>
      <c r="C80" s="73"/>
      <c r="D80" s="73"/>
      <c r="E80" s="73"/>
      <c r="F80" s="72"/>
      <c r="G80" s="72"/>
      <c r="H80" s="72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3" t="s">
        <v>7</v>
      </c>
      <c r="C83" s="73"/>
      <c r="D83" s="73"/>
      <c r="E83" s="73"/>
      <c r="F83" s="72"/>
      <c r="G83" s="72"/>
      <c r="H83" s="72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8" spans="2:11" s="61" customFormat="1" ht="18.75" x14ac:dyDescent="0.3">
      <c r="B88" s="64" t="s">
        <v>29</v>
      </c>
      <c r="C88" s="65"/>
      <c r="D88" s="66">
        <f>G13+C16+D21+D25+D29+D33+D37+D42+D45+D50+D53+D58+D61+D66+D69+D74+D77+D82+D85</f>
        <v>20507.2</v>
      </c>
      <c r="E88" s="67"/>
      <c r="H88" s="71"/>
      <c r="I88" s="71"/>
      <c r="J88" s="62"/>
      <c r="K88" s="62"/>
    </row>
    <row r="89" spans="2:11" s="61" customFormat="1" ht="18.75" x14ac:dyDescent="0.3">
      <c r="B89" s="64" t="s">
        <v>30</v>
      </c>
      <c r="C89" s="65"/>
      <c r="D89" s="66">
        <f>H13+C17+E21+E25+E29+E33+E37+E42+E45+E50+E53+E58+E61+E66+E69+E74+E77+E82+E85</f>
        <v>24369.38</v>
      </c>
      <c r="E89" s="67"/>
      <c r="I89" s="63"/>
      <c r="J89" s="63"/>
      <c r="K89" s="63"/>
    </row>
    <row r="90" spans="2:11" x14ac:dyDescent="0.25">
      <c r="I90" s="1"/>
      <c r="J90" s="1"/>
      <c r="K90" s="1"/>
    </row>
    <row r="91" spans="2:11" x14ac:dyDescent="0.25">
      <c r="F91" s="1"/>
    </row>
    <row r="92" spans="2:11" x14ac:dyDescent="0.25">
      <c r="F92" s="1"/>
      <c r="H92" s="72"/>
      <c r="I92" s="72"/>
      <c r="J92" s="9"/>
      <c r="K92" s="9"/>
    </row>
    <row r="93" spans="2:11" x14ac:dyDescent="0.25">
      <c r="I93" s="1"/>
      <c r="J93" s="1"/>
      <c r="K93" s="1"/>
    </row>
    <row r="96" spans="2:11" x14ac:dyDescent="0.25">
      <c r="I96" s="1"/>
      <c r="J96" s="1"/>
      <c r="K96" s="1"/>
    </row>
    <row r="97" spans="9:11" x14ac:dyDescent="0.25">
      <c r="I97" s="1"/>
      <c r="J97" s="1"/>
      <c r="K97" s="1"/>
    </row>
  </sheetData>
  <mergeCells count="30">
    <mergeCell ref="A55:K55"/>
    <mergeCell ref="A63:K63"/>
    <mergeCell ref="B72:H72"/>
    <mergeCell ref="B75:H75"/>
    <mergeCell ref="B80:H80"/>
    <mergeCell ref="B51:H51"/>
    <mergeCell ref="A35:K35"/>
    <mergeCell ref="A31:K31"/>
    <mergeCell ref="A15:K15"/>
    <mergeCell ref="A4:K4"/>
    <mergeCell ref="A19:K19"/>
    <mergeCell ref="A39:K39"/>
    <mergeCell ref="A47:K47"/>
    <mergeCell ref="A23:K23"/>
    <mergeCell ref="A27:K27"/>
    <mergeCell ref="B40:H40"/>
    <mergeCell ref="B43:H43"/>
    <mergeCell ref="B48:H48"/>
    <mergeCell ref="A2:K2"/>
    <mergeCell ref="E5:G5"/>
    <mergeCell ref="H5:I5"/>
    <mergeCell ref="J5:K5"/>
    <mergeCell ref="B12:B13"/>
    <mergeCell ref="H88:I88"/>
    <mergeCell ref="H92:I92"/>
    <mergeCell ref="B56:H56"/>
    <mergeCell ref="B59:H59"/>
    <mergeCell ref="B64:H64"/>
    <mergeCell ref="B67:H67"/>
    <mergeCell ref="B83:H83"/>
  </mergeCells>
  <pageMargins left="0.7" right="0.7" top="0.75" bottom="0.75" header="0.3" footer="0.3"/>
  <pageSetup paperSize="9" scale="65" fitToHeight="0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4481-365E-4001-991F-774DBF3DD3DE}">
  <sheetPr>
    <pageSetUpPr fitToPage="1"/>
  </sheetPr>
  <dimension ref="A2:N96"/>
  <sheetViews>
    <sheetView topLeftCell="A70" workbookViewId="0">
      <selection activeCell="B87" sqref="B87:D88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41.25" customHeight="1" x14ac:dyDescent="0.25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28.5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12</v>
      </c>
      <c r="D7" s="37">
        <v>2</v>
      </c>
      <c r="E7" s="27">
        <f>SUM(F7:G7)</f>
        <v>1</v>
      </c>
      <c r="F7" s="4">
        <v>0</v>
      </c>
      <c r="G7" s="4">
        <v>1</v>
      </c>
      <c r="H7" s="5">
        <f>ROUND(C7*F7*D7,2)</f>
        <v>0</v>
      </c>
      <c r="I7" s="5">
        <f>ROUND(H7*1.08,2)</f>
        <v>0</v>
      </c>
      <c r="J7" s="5">
        <f>ROUND(C7*G7*D7,2)</f>
        <v>24</v>
      </c>
      <c r="K7" s="5">
        <f>ROUND(J7*1.23,2)</f>
        <v>29.52</v>
      </c>
    </row>
    <row r="8" spans="1:14" x14ac:dyDescent="0.25">
      <c r="A8" s="4">
        <v>2</v>
      </c>
      <c r="B8" s="2" t="s">
        <v>17</v>
      </c>
      <c r="C8" s="12">
        <v>12</v>
      </c>
      <c r="D8" s="37">
        <v>4</v>
      </c>
      <c r="E8" s="27">
        <f t="shared" ref="E8:E9" si="0">SUM(F8:G8)</f>
        <v>0</v>
      </c>
      <c r="F8" s="4">
        <v>0</v>
      </c>
      <c r="G8" s="4">
        <v>0</v>
      </c>
      <c r="H8" s="5">
        <f>ROUND(C8*F8*D8,2)</f>
        <v>0</v>
      </c>
      <c r="I8" s="5">
        <f t="shared" ref="I8:I9" si="1">ROUND(H8*1.08,2)</f>
        <v>0</v>
      </c>
      <c r="J8" s="5">
        <f t="shared" ref="J8" si="2">ROUND(C8*G8*D8,2)</f>
        <v>0</v>
      </c>
      <c r="K8" s="5">
        <f t="shared" ref="K8:K9" si="3">ROUND(J8*1.23,2)</f>
        <v>0</v>
      </c>
    </row>
    <row r="9" spans="1:14" x14ac:dyDescent="0.25">
      <c r="A9" s="4">
        <v>3</v>
      </c>
      <c r="B9" s="2" t="s">
        <v>18</v>
      </c>
      <c r="C9" s="12">
        <v>12</v>
      </c>
      <c r="D9" s="37">
        <v>1</v>
      </c>
      <c r="E9" s="27">
        <f t="shared" si="0"/>
        <v>72</v>
      </c>
      <c r="F9" s="4">
        <v>45</v>
      </c>
      <c r="G9" s="4">
        <v>27</v>
      </c>
      <c r="H9" s="5">
        <f>ROUND(C9*F9*D9,2)</f>
        <v>540</v>
      </c>
      <c r="I9" s="5">
        <f t="shared" si="1"/>
        <v>583.20000000000005</v>
      </c>
      <c r="J9" s="5">
        <f>ROUND(C9*G9*D9,2)</f>
        <v>324</v>
      </c>
      <c r="K9" s="5">
        <f t="shared" si="3"/>
        <v>398.52</v>
      </c>
    </row>
    <row r="10" spans="1:14" x14ac:dyDescent="0.25">
      <c r="A10" s="4"/>
      <c r="B10" s="2" t="s">
        <v>5</v>
      </c>
      <c r="C10" s="2"/>
      <c r="D10" s="2"/>
      <c r="E10" s="27"/>
      <c r="F10" s="4">
        <f t="shared" ref="F10:K10" si="4">SUM(F7:F9)</f>
        <v>45</v>
      </c>
      <c r="G10" s="4">
        <f t="shared" si="4"/>
        <v>28</v>
      </c>
      <c r="H10" s="5">
        <f t="shared" si="4"/>
        <v>540</v>
      </c>
      <c r="I10" s="5">
        <f t="shared" si="4"/>
        <v>583.20000000000005</v>
      </c>
      <c r="J10" s="5">
        <f t="shared" si="4"/>
        <v>348</v>
      </c>
      <c r="K10" s="5">
        <f t="shared" si="4"/>
        <v>428.03999999999996</v>
      </c>
    </row>
    <row r="11" spans="1:14" x14ac:dyDescent="0.25">
      <c r="B11" s="6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73</v>
      </c>
      <c r="G13" s="39">
        <f>(H10+J10)*2</f>
        <v>1776</v>
      </c>
      <c r="H13" s="39">
        <f>(I10+K10)*2</f>
        <v>2022.48</v>
      </c>
    </row>
    <row r="15" spans="1:14" ht="33" customHeight="1" x14ac:dyDescent="0.25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9"/>
      <c r="M15" s="29"/>
      <c r="N15" s="29"/>
    </row>
    <row r="16" spans="1:14" x14ac:dyDescent="0.25">
      <c r="B16" s="2" t="s">
        <v>3</v>
      </c>
      <c r="C16" s="38">
        <f>ROUND(G13/2,2)</f>
        <v>888</v>
      </c>
      <c r="D16" s="24"/>
      <c r="G16" s="21"/>
    </row>
    <row r="17" spans="1:14" x14ac:dyDescent="0.25">
      <c r="B17" s="2" t="s">
        <v>4</v>
      </c>
      <c r="C17" s="38">
        <f>ROUND(C16*1.23,2)</f>
        <v>1092.24</v>
      </c>
      <c r="D17" s="24"/>
      <c r="G17" s="21"/>
    </row>
    <row r="19" spans="1:14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10</v>
      </c>
      <c r="C21" s="23">
        <v>100</v>
      </c>
      <c r="D21" s="3">
        <f>ROUND(B21*C21,2)</f>
        <v>1000</v>
      </c>
      <c r="E21" s="3">
        <f>ROUND(D21*1.23,2)</f>
        <v>1230</v>
      </c>
    </row>
    <row r="23" spans="1:14" ht="32.2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4" ht="32.25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6</v>
      </c>
      <c r="C29" s="23">
        <v>105.71</v>
      </c>
      <c r="D29" s="3">
        <f>ROUND(B29*C29,2)</f>
        <v>634.26</v>
      </c>
      <c r="E29" s="3">
        <f>ROUND(D29*1.23,2)</f>
        <v>780.14</v>
      </c>
    </row>
    <row r="31" spans="1:14" ht="31.5" customHeight="1" x14ac:dyDescent="0.25">
      <c r="A31" s="82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8</v>
      </c>
      <c r="C33" s="23">
        <v>105.71</v>
      </c>
      <c r="D33" s="3">
        <f>ROUND(B33*C33,2)</f>
        <v>845.68</v>
      </c>
      <c r="E33" s="3">
        <f>ROUND(D33*1.23,2)</f>
        <v>1040.19</v>
      </c>
    </row>
    <row r="35" spans="1:13" ht="33" customHeight="1" x14ac:dyDescent="0.25">
      <c r="A35" s="82" t="s">
        <v>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8</v>
      </c>
      <c r="C37" s="23">
        <v>116.28</v>
      </c>
      <c r="D37" s="3">
        <f>ROUND(B37*C37,2)</f>
        <v>930.24</v>
      </c>
      <c r="E37" s="3">
        <f>ROUND(D37*1.23,2)</f>
        <v>1144.2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3" t="s">
        <v>6</v>
      </c>
      <c r="C40" s="73"/>
      <c r="D40" s="73"/>
      <c r="E40" s="73"/>
      <c r="F40" s="72"/>
      <c r="G40" s="72"/>
      <c r="H40" s="72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1</v>
      </c>
      <c r="C42" s="23">
        <v>0</v>
      </c>
      <c r="D42" s="3">
        <f>ROUND(B42*C42,2)</f>
        <v>0</v>
      </c>
      <c r="E42" s="3">
        <f>ROUND(D42*1.08,2)</f>
        <v>0</v>
      </c>
    </row>
    <row r="43" spans="1:13" x14ac:dyDescent="0.25">
      <c r="B43" s="73" t="s">
        <v>7</v>
      </c>
      <c r="C43" s="73"/>
      <c r="D43" s="73"/>
      <c r="E43" s="73"/>
      <c r="F43" s="72"/>
      <c r="G43" s="72"/>
      <c r="H43" s="72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</v>
      </c>
      <c r="C45" s="23">
        <v>0</v>
      </c>
      <c r="D45" s="3">
        <f>ROUND(B45*C45,2)</f>
        <v>0</v>
      </c>
      <c r="E45" s="3">
        <f>ROUND(D45*1.23,2)</f>
        <v>0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3" t="s">
        <v>6</v>
      </c>
      <c r="C48" s="73"/>
      <c r="D48" s="73"/>
      <c r="E48" s="73"/>
      <c r="F48" s="72"/>
      <c r="G48" s="72"/>
      <c r="H48" s="72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4</v>
      </c>
      <c r="C50" s="23">
        <v>84.57</v>
      </c>
      <c r="D50" s="3">
        <f>ROUND(B50*C50,2)</f>
        <v>338.28</v>
      </c>
      <c r="E50" s="3">
        <f>ROUND(D50*1.08,2)</f>
        <v>365.34</v>
      </c>
    </row>
    <row r="51" spans="1:13" x14ac:dyDescent="0.25">
      <c r="B51" s="73" t="s">
        <v>7</v>
      </c>
      <c r="C51" s="73"/>
      <c r="D51" s="73"/>
      <c r="E51" s="73"/>
      <c r="F51" s="72"/>
      <c r="G51" s="72"/>
      <c r="H51" s="72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</v>
      </c>
      <c r="C53" s="23">
        <v>84.57</v>
      </c>
      <c r="D53" s="3">
        <f>ROUND(B53*C53,2)</f>
        <v>84.57</v>
      </c>
      <c r="E53" s="38">
        <f>ROUND(D53*1.23,2)</f>
        <v>104.02</v>
      </c>
    </row>
    <row r="55" spans="1:13" x14ac:dyDescent="0.25">
      <c r="A55" s="88" t="s">
        <v>20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41"/>
      <c r="M55" s="41"/>
    </row>
    <row r="56" spans="1:13" x14ac:dyDescent="0.25">
      <c r="B56" s="73" t="s">
        <v>6</v>
      </c>
      <c r="C56" s="73"/>
      <c r="D56" s="73"/>
      <c r="E56" s="73"/>
      <c r="F56" s="72"/>
      <c r="G56" s="72"/>
      <c r="H56" s="72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1</v>
      </c>
      <c r="C58" s="23"/>
      <c r="D58" s="3">
        <f>ROUND(B58*C58,2)</f>
        <v>0</v>
      </c>
      <c r="E58" s="3">
        <f>ROUND(D58*1.08,2)</f>
        <v>0</v>
      </c>
    </row>
    <row r="59" spans="1:13" x14ac:dyDescent="0.25">
      <c r="B59" s="73" t="s">
        <v>7</v>
      </c>
      <c r="C59" s="73"/>
      <c r="D59" s="73"/>
      <c r="E59" s="73"/>
      <c r="F59" s="72"/>
      <c r="G59" s="72"/>
      <c r="H59" s="72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1</v>
      </c>
      <c r="C61" s="23"/>
      <c r="D61" s="3">
        <f>B61*C61</f>
        <v>0</v>
      </c>
      <c r="E61" s="3">
        <f>ROUND(D61*1.23,2)</f>
        <v>0</v>
      </c>
    </row>
    <row r="63" spans="1:13" x14ac:dyDescent="0.25">
      <c r="A63" s="90" t="s">
        <v>9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30"/>
      <c r="M63" s="30"/>
    </row>
    <row r="64" spans="1:13" x14ac:dyDescent="0.25">
      <c r="B64" s="73" t="s">
        <v>6</v>
      </c>
      <c r="C64" s="73"/>
      <c r="D64" s="73"/>
      <c r="E64" s="73"/>
      <c r="F64" s="72"/>
      <c r="G64" s="72"/>
      <c r="H64" s="72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10</v>
      </c>
      <c r="C66" s="23">
        <v>68.709999999999994</v>
      </c>
      <c r="D66" s="3">
        <f>ROUND(B66*C66,2)</f>
        <v>687.1</v>
      </c>
      <c r="E66" s="3">
        <f>ROUND(D66*1.08,2)</f>
        <v>742.07</v>
      </c>
    </row>
    <row r="67" spans="1:13" x14ac:dyDescent="0.25">
      <c r="B67" s="73" t="s">
        <v>7</v>
      </c>
      <c r="C67" s="73"/>
      <c r="D67" s="73"/>
      <c r="E67" s="73"/>
      <c r="F67" s="72"/>
      <c r="G67" s="72"/>
      <c r="H67" s="72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2</v>
      </c>
      <c r="C69" s="23">
        <v>68.709999999999994</v>
      </c>
      <c r="D69" s="3">
        <f>ROUND(B69*C69,2)</f>
        <v>137.41999999999999</v>
      </c>
      <c r="E69" s="3">
        <f>ROUND(D69*1.23,2)</f>
        <v>169.03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3" t="s">
        <v>6</v>
      </c>
      <c r="C72" s="73"/>
      <c r="D72" s="73"/>
      <c r="E72" s="73"/>
      <c r="F72" s="72"/>
      <c r="G72" s="72"/>
      <c r="H72" s="72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3" t="s">
        <v>7</v>
      </c>
      <c r="C75" s="73"/>
      <c r="D75" s="73"/>
      <c r="E75" s="73"/>
      <c r="F75" s="72"/>
      <c r="G75" s="72"/>
      <c r="H75" s="72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3" t="s">
        <v>6</v>
      </c>
      <c r="C80" s="73"/>
      <c r="D80" s="73"/>
      <c r="E80" s="73"/>
      <c r="F80" s="72"/>
      <c r="G80" s="72"/>
      <c r="H80" s="72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3" t="s">
        <v>7</v>
      </c>
      <c r="C83" s="73"/>
      <c r="D83" s="73"/>
      <c r="E83" s="73"/>
      <c r="F83" s="72"/>
      <c r="G83" s="72"/>
      <c r="H83" s="72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61" customFormat="1" ht="18.75" x14ac:dyDescent="0.3">
      <c r="B87" s="68" t="s">
        <v>29</v>
      </c>
      <c r="C87" s="68"/>
      <c r="D87" s="69">
        <f>G13+C16+D21+D25+D29+D33+D37+D42+D45+D50+D53+D58+D61+D66+D69+D74+D77+D82+D85</f>
        <v>7321.55</v>
      </c>
      <c r="E87" s="59"/>
      <c r="H87" s="71"/>
      <c r="I87" s="71"/>
      <c r="J87" s="62"/>
      <c r="K87" s="62"/>
    </row>
    <row r="88" spans="2:11" s="61" customFormat="1" ht="18.75" x14ac:dyDescent="0.3">
      <c r="B88" s="68" t="s">
        <v>30</v>
      </c>
      <c r="C88" s="68"/>
      <c r="D88" s="69">
        <f>H13+C17+E21+E25+E29+E33+E37+E42+E45+E50+E53+E58+E61+E66+E69+E74+E77+E82+E85</f>
        <v>8689.7100000000028</v>
      </c>
      <c r="E88" s="59"/>
      <c r="I88" s="63"/>
      <c r="J88" s="63"/>
      <c r="K88" s="63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2"/>
      <c r="I91" s="72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7">
    <mergeCell ref="A63:K63"/>
    <mergeCell ref="A55:K55"/>
    <mergeCell ref="A19:K19"/>
    <mergeCell ref="B72:H72"/>
    <mergeCell ref="B75:H75"/>
    <mergeCell ref="B56:H56"/>
    <mergeCell ref="A2:K2"/>
    <mergeCell ref="E5:G5"/>
    <mergeCell ref="H5:I5"/>
    <mergeCell ref="J5:K5"/>
    <mergeCell ref="B12:B13"/>
    <mergeCell ref="A15:K15"/>
    <mergeCell ref="A23:K23"/>
    <mergeCell ref="A31:K31"/>
    <mergeCell ref="H87:I87"/>
    <mergeCell ref="H91:I91"/>
    <mergeCell ref="B59:H59"/>
    <mergeCell ref="B64:H64"/>
    <mergeCell ref="B67:H67"/>
    <mergeCell ref="A27:K27"/>
    <mergeCell ref="B40:H40"/>
    <mergeCell ref="B43:H43"/>
    <mergeCell ref="A35:K35"/>
    <mergeCell ref="B48:H48"/>
    <mergeCell ref="B51:H51"/>
    <mergeCell ref="B80:H80"/>
    <mergeCell ref="B83:H83"/>
  </mergeCells>
  <pageMargins left="0.7" right="0.7" top="0.75" bottom="0.75" header="0.3" footer="0.3"/>
  <pageSetup paperSize="9" scale="6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E1CC6-FD40-4A0B-A9A5-D8B9C491600B}">
  <sheetPr>
    <pageSetUpPr fitToPage="1"/>
  </sheetPr>
  <dimension ref="A2:M96"/>
  <sheetViews>
    <sheetView topLeftCell="A61" workbookViewId="0">
      <selection activeCell="E92" sqref="E92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3" ht="32.25" customHeight="1" x14ac:dyDescent="0.25">
      <c r="A2" s="94" t="s">
        <v>33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3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27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</row>
    <row r="6" spans="1:13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3" x14ac:dyDescent="0.25">
      <c r="A7" s="4">
        <v>1</v>
      </c>
      <c r="B7" s="2" t="s">
        <v>16</v>
      </c>
      <c r="C7" s="12">
        <v>9.5</v>
      </c>
      <c r="D7" s="37">
        <v>2</v>
      </c>
      <c r="E7" s="37">
        <f>SUM(F7:G7)</f>
        <v>154</v>
      </c>
      <c r="F7" s="4">
        <v>151</v>
      </c>
      <c r="G7" s="4">
        <v>3</v>
      </c>
      <c r="H7" s="5">
        <f>ROUND(C7*F7*D7,2)</f>
        <v>2869</v>
      </c>
      <c r="I7" s="5">
        <f>ROUND(H7*1.08,2)</f>
        <v>3098.52</v>
      </c>
      <c r="J7" s="5">
        <f>ROUND(C7*G7*D7,2)</f>
        <v>57</v>
      </c>
      <c r="K7" s="5">
        <f>ROUND(J7*1.23,2)</f>
        <v>70.11</v>
      </c>
    </row>
    <row r="8" spans="1:13" x14ac:dyDescent="0.25">
      <c r="A8" s="4">
        <v>2</v>
      </c>
      <c r="B8" s="2" t="s">
        <v>17</v>
      </c>
      <c r="C8" s="12">
        <v>9.5</v>
      </c>
      <c r="D8" s="37">
        <v>4</v>
      </c>
      <c r="E8" s="37">
        <f t="shared" ref="E8:E9" si="0">SUM(F8:G8)</f>
        <v>425</v>
      </c>
      <c r="F8" s="4">
        <v>423</v>
      </c>
      <c r="G8" s="4">
        <v>2</v>
      </c>
      <c r="H8" s="5">
        <f t="shared" ref="H8:H9" si="1">ROUND(C8*F8*D8,2)</f>
        <v>16074</v>
      </c>
      <c r="I8" s="5">
        <f t="shared" ref="I8:I9" si="2">ROUND(H8*1.08,2)</f>
        <v>17359.919999999998</v>
      </c>
      <c r="J8" s="5">
        <f t="shared" ref="J8:J9" si="3">ROUND(C8*G8*D8,2)</f>
        <v>76</v>
      </c>
      <c r="K8" s="5">
        <f t="shared" ref="K8:K9" si="4">ROUND(J8*1.23,2)</f>
        <v>93.48</v>
      </c>
    </row>
    <row r="9" spans="1:13" x14ac:dyDescent="0.25">
      <c r="A9" s="4">
        <v>3</v>
      </c>
      <c r="B9" s="2" t="s">
        <v>18</v>
      </c>
      <c r="C9" s="12">
        <v>9.5</v>
      </c>
      <c r="D9" s="37">
        <v>1</v>
      </c>
      <c r="E9" s="37">
        <f t="shared" si="0"/>
        <v>979</v>
      </c>
      <c r="F9" s="4">
        <v>773</v>
      </c>
      <c r="G9" s="4">
        <v>206</v>
      </c>
      <c r="H9" s="5">
        <f t="shared" si="1"/>
        <v>7343.5</v>
      </c>
      <c r="I9" s="5">
        <f t="shared" si="2"/>
        <v>7930.98</v>
      </c>
      <c r="J9" s="5">
        <f t="shared" si="3"/>
        <v>1957</v>
      </c>
      <c r="K9" s="5">
        <f t="shared" si="4"/>
        <v>2407.11</v>
      </c>
    </row>
    <row r="10" spans="1:13" x14ac:dyDescent="0.25">
      <c r="A10" s="4"/>
      <c r="B10" s="2" t="s">
        <v>5</v>
      </c>
      <c r="C10" s="2"/>
      <c r="D10" s="2"/>
      <c r="E10" s="15">
        <f t="shared" ref="E10:K10" si="5">SUM(E7:E9)</f>
        <v>1558</v>
      </c>
      <c r="F10" s="4">
        <f t="shared" si="5"/>
        <v>1347</v>
      </c>
      <c r="G10" s="4">
        <f t="shared" si="5"/>
        <v>211</v>
      </c>
      <c r="H10" s="5">
        <f t="shared" si="5"/>
        <v>26286.5</v>
      </c>
      <c r="I10" s="5">
        <f t="shared" si="5"/>
        <v>28389.42</v>
      </c>
      <c r="J10" s="5">
        <f t="shared" si="5"/>
        <v>2090</v>
      </c>
      <c r="K10" s="5">
        <f t="shared" si="5"/>
        <v>2570.7000000000003</v>
      </c>
    </row>
    <row r="11" spans="1:13" x14ac:dyDescent="0.25">
      <c r="B11" s="6"/>
    </row>
    <row r="12" spans="1:13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3" x14ac:dyDescent="0.25">
      <c r="B13" s="93"/>
      <c r="C13" s="33"/>
      <c r="D13" s="33"/>
      <c r="E13" s="34"/>
      <c r="F13" s="2">
        <f>F10+G10</f>
        <v>1558</v>
      </c>
      <c r="G13" s="19">
        <f>(H10+J10)*2</f>
        <v>56753</v>
      </c>
      <c r="H13" s="19">
        <f>(I10+K10)*2</f>
        <v>61920.24</v>
      </c>
    </row>
    <row r="15" spans="1:13" ht="31.5" customHeight="1" x14ac:dyDescent="0.25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9"/>
      <c r="M15" s="29"/>
    </row>
    <row r="16" spans="1:13" x14ac:dyDescent="0.25">
      <c r="B16" s="2" t="s">
        <v>3</v>
      </c>
      <c r="C16" s="38">
        <f>ROUND(G13/2,2)</f>
        <v>28376.5</v>
      </c>
      <c r="D16" s="24"/>
      <c r="G16" s="21"/>
    </row>
    <row r="17" spans="1:13" x14ac:dyDescent="0.25">
      <c r="B17" s="2" t="s">
        <v>4</v>
      </c>
      <c r="C17" s="38">
        <f>ROUND(C16*1.23,2)</f>
        <v>34903.1</v>
      </c>
      <c r="D17" s="24"/>
      <c r="G17" s="21"/>
    </row>
    <row r="19" spans="1:13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3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3" x14ac:dyDescent="0.25">
      <c r="B21" s="2">
        <v>40</v>
      </c>
      <c r="C21" s="23">
        <v>130</v>
      </c>
      <c r="D21" s="3">
        <f>ROUND(B21*C21,2)</f>
        <v>5200</v>
      </c>
      <c r="E21" s="3">
        <f>ROUND(D21*1.23,2)</f>
        <v>6396</v>
      </c>
    </row>
    <row r="23" spans="1:13" ht="29.2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</row>
    <row r="24" spans="1:13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3" x14ac:dyDescent="0.25">
      <c r="B25" s="2">
        <v>20</v>
      </c>
      <c r="C25" s="23">
        <v>45</v>
      </c>
      <c r="D25" s="3">
        <f>B25*C25</f>
        <v>900</v>
      </c>
      <c r="E25" s="3">
        <f>D25*1.23</f>
        <v>1107</v>
      </c>
    </row>
    <row r="27" spans="1:13" ht="30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3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3" x14ac:dyDescent="0.25">
      <c r="B29" s="2">
        <v>40</v>
      </c>
      <c r="C29" s="23">
        <v>130</v>
      </c>
      <c r="D29" s="3">
        <f>ROUND(B29*C29,2)</f>
        <v>5200</v>
      </c>
      <c r="E29" s="3">
        <f>ROUND(D29*1.23,2)</f>
        <v>6396</v>
      </c>
    </row>
    <row r="31" spans="1:13" ht="30" customHeight="1" x14ac:dyDescent="0.25">
      <c r="A31" s="82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9"/>
      <c r="M31" s="29"/>
    </row>
    <row r="32" spans="1:13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40</v>
      </c>
      <c r="C33" s="23">
        <v>130</v>
      </c>
      <c r="D33" s="3">
        <f>ROUND(B33*C33,2)</f>
        <v>5200</v>
      </c>
      <c r="E33" s="3">
        <f>ROUND(D33*1.23,2)</f>
        <v>6396</v>
      </c>
    </row>
    <row r="35" spans="1:13" ht="30" customHeight="1" x14ac:dyDescent="0.25">
      <c r="A35" s="82" t="s">
        <v>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30</v>
      </c>
      <c r="C37" s="23">
        <v>130</v>
      </c>
      <c r="D37" s="3">
        <f>ROUND(B37*C37,2)</f>
        <v>3900</v>
      </c>
      <c r="E37" s="3">
        <f>ROUND(D37*1.23,2)</f>
        <v>4797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3" t="s">
        <v>6</v>
      </c>
      <c r="C40" s="73"/>
      <c r="D40" s="73"/>
      <c r="E40" s="73"/>
      <c r="F40" s="72"/>
      <c r="G40" s="72"/>
      <c r="H40" s="72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30</v>
      </c>
      <c r="C42" s="23">
        <v>125</v>
      </c>
      <c r="D42" s="3">
        <f>ROUND(B42*C42,2)</f>
        <v>3750</v>
      </c>
      <c r="E42" s="3">
        <f>ROUND(D42*1.08,2)</f>
        <v>4050</v>
      </c>
    </row>
    <row r="43" spans="1:13" x14ac:dyDescent="0.25">
      <c r="B43" s="73" t="s">
        <v>7</v>
      </c>
      <c r="C43" s="73"/>
      <c r="D43" s="73"/>
      <c r="E43" s="73"/>
      <c r="F43" s="72"/>
      <c r="G43" s="72"/>
      <c r="H43" s="72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10</v>
      </c>
      <c r="C45" s="23">
        <v>125</v>
      </c>
      <c r="D45" s="3">
        <f>ROUND(B45*C45,2)</f>
        <v>1250</v>
      </c>
      <c r="E45" s="3">
        <f>ROUND(D45*1.23,2)</f>
        <v>1537.5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3" t="s">
        <v>6</v>
      </c>
      <c r="C48" s="73"/>
      <c r="D48" s="73"/>
      <c r="E48" s="73"/>
      <c r="F48" s="72"/>
      <c r="G48" s="72"/>
      <c r="H48" s="72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20</v>
      </c>
      <c r="C50" s="23">
        <v>125</v>
      </c>
      <c r="D50" s="3">
        <f>ROUND(B50*C50,2)</f>
        <v>2500</v>
      </c>
      <c r="E50" s="3">
        <f>ROUND(D50*1.08,2)</f>
        <v>2700</v>
      </c>
    </row>
    <row r="51" spans="1:13" x14ac:dyDescent="0.25">
      <c r="B51" s="73" t="s">
        <v>7</v>
      </c>
      <c r="C51" s="73"/>
      <c r="D51" s="73"/>
      <c r="E51" s="73"/>
      <c r="F51" s="72"/>
      <c r="G51" s="72"/>
      <c r="H51" s="72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10</v>
      </c>
      <c r="C53" s="23">
        <v>125</v>
      </c>
      <c r="D53" s="3">
        <f>ROUND(B53*C53,2)</f>
        <v>1250</v>
      </c>
      <c r="E53" s="3">
        <f>ROUND(D53*1.23,2)</f>
        <v>1537.5</v>
      </c>
    </row>
    <row r="55" spans="1:13" x14ac:dyDescent="0.25">
      <c r="A55" s="88" t="s">
        <v>20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41"/>
      <c r="M55" s="41"/>
    </row>
    <row r="56" spans="1:13" x14ac:dyDescent="0.25">
      <c r="B56" s="73" t="s">
        <v>6</v>
      </c>
      <c r="C56" s="73"/>
      <c r="D56" s="73"/>
      <c r="E56" s="73"/>
      <c r="F56" s="72"/>
      <c r="G56" s="72"/>
      <c r="H56" s="72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30</v>
      </c>
      <c r="C58" s="23">
        <v>175</v>
      </c>
      <c r="D58" s="3">
        <f>ROUND(B58*C58,2)</f>
        <v>5250</v>
      </c>
      <c r="E58" s="3">
        <f>ROUND(D58*1.08,2)</f>
        <v>5670</v>
      </c>
    </row>
    <row r="59" spans="1:13" x14ac:dyDescent="0.25">
      <c r="B59" s="73" t="s">
        <v>7</v>
      </c>
      <c r="C59" s="73"/>
      <c r="D59" s="73"/>
      <c r="E59" s="73"/>
      <c r="F59" s="72"/>
      <c r="G59" s="72"/>
      <c r="H59" s="72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20</v>
      </c>
      <c r="C61" s="23">
        <v>175</v>
      </c>
      <c r="D61" s="3">
        <f>B61*C61</f>
        <v>3500</v>
      </c>
      <c r="E61" s="3">
        <f>ROUND(D61*1.23,2)</f>
        <v>4305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3" t="s">
        <v>6</v>
      </c>
      <c r="C64" s="73"/>
      <c r="D64" s="73"/>
      <c r="E64" s="73"/>
      <c r="F64" s="72"/>
      <c r="G64" s="72"/>
      <c r="H64" s="72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60</v>
      </c>
      <c r="C66" s="23">
        <v>88</v>
      </c>
      <c r="D66" s="3">
        <f>ROUND(B66*C66,2)</f>
        <v>5280</v>
      </c>
      <c r="E66" s="3">
        <f>ROUND(D66*1.08,2)</f>
        <v>5702.4</v>
      </c>
    </row>
    <row r="67" spans="1:13" x14ac:dyDescent="0.25">
      <c r="B67" s="73" t="s">
        <v>7</v>
      </c>
      <c r="C67" s="73"/>
      <c r="D67" s="73"/>
      <c r="E67" s="73"/>
      <c r="F67" s="72"/>
      <c r="G67" s="72"/>
      <c r="H67" s="72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20</v>
      </c>
      <c r="C69" s="23">
        <v>88</v>
      </c>
      <c r="D69" s="3">
        <f>ROUND(B69*C69,2)</f>
        <v>1760</v>
      </c>
      <c r="E69" s="3">
        <f>ROUND(D69*1.23,2)</f>
        <v>2164.8000000000002</v>
      </c>
    </row>
    <row r="70" spans="1:13" ht="18" customHeight="1" x14ac:dyDescent="0.25"/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3" t="s">
        <v>6</v>
      </c>
      <c r="C72" s="73"/>
      <c r="D72" s="73"/>
      <c r="E72" s="73"/>
      <c r="F72" s="72"/>
      <c r="G72" s="72"/>
      <c r="H72" s="72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3" t="s">
        <v>7</v>
      </c>
      <c r="C75" s="73"/>
      <c r="D75" s="73"/>
      <c r="E75" s="73"/>
      <c r="F75" s="72"/>
      <c r="G75" s="72"/>
      <c r="H75" s="72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3" t="s">
        <v>6</v>
      </c>
      <c r="C80" s="73"/>
      <c r="D80" s="73"/>
      <c r="E80" s="73"/>
      <c r="F80" s="72"/>
      <c r="G80" s="72"/>
      <c r="H80" s="72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3" t="s">
        <v>7</v>
      </c>
      <c r="C83" s="73"/>
      <c r="D83" s="73"/>
      <c r="E83" s="73"/>
      <c r="F83" s="72"/>
      <c r="G83" s="72"/>
      <c r="H83" s="72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61" customFormat="1" ht="18.75" x14ac:dyDescent="0.3">
      <c r="B87" s="68" t="s">
        <v>29</v>
      </c>
      <c r="C87" s="68"/>
      <c r="D87" s="70">
        <f>G13+C16+D21+D25+D29+D33+D37+D42+D45+D50+D53+D58+D61+D66+D69+D74+D77+D82+D85</f>
        <v>130069.5</v>
      </c>
      <c r="E87" s="59"/>
      <c r="H87" s="71"/>
      <c r="I87" s="71"/>
      <c r="J87" s="62"/>
      <c r="K87" s="62"/>
    </row>
    <row r="88" spans="2:11" s="61" customFormat="1" ht="18.75" x14ac:dyDescent="0.3">
      <c r="B88" s="68" t="s">
        <v>30</v>
      </c>
      <c r="C88" s="68"/>
      <c r="D88" s="70">
        <f>H13+C17+E21+E25+E29+E33+E37+E42+E45+E50+E53+E58+E61+E66+E69+E74+E77+E82+E85</f>
        <v>149582.53999999998</v>
      </c>
      <c r="E88" s="59"/>
      <c r="I88" s="63"/>
      <c r="J88" s="63"/>
      <c r="K88" s="63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2"/>
      <c r="I91" s="72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6">
    <mergeCell ref="A23:K23"/>
    <mergeCell ref="A35:K35"/>
    <mergeCell ref="A31:K31"/>
    <mergeCell ref="A15:K15"/>
    <mergeCell ref="A19:K19"/>
    <mergeCell ref="A27:K27"/>
    <mergeCell ref="A2:K2"/>
    <mergeCell ref="E5:G5"/>
    <mergeCell ref="H5:I5"/>
    <mergeCell ref="J5:K5"/>
    <mergeCell ref="B12:B13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B40:H40"/>
    <mergeCell ref="B43:H43"/>
    <mergeCell ref="B48:H48"/>
    <mergeCell ref="B51:H51"/>
    <mergeCell ref="B56:H56"/>
    <mergeCell ref="A55:K55"/>
  </mergeCells>
  <pageMargins left="0.7" right="0.7" top="0.75" bottom="0.75" header="0.3" footer="0.3"/>
  <pageSetup paperSize="9" scale="64" fitToHeight="0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7D2F-5F21-4390-9B6A-73758FEEE6AC}">
  <sheetPr>
    <pageSetUpPr fitToPage="1"/>
  </sheetPr>
  <dimension ref="A2:N98"/>
  <sheetViews>
    <sheetView topLeftCell="A59" workbookViewId="0">
      <selection activeCell="D93" sqref="D93"/>
    </sheetView>
  </sheetViews>
  <sheetFormatPr defaultRowHeight="15" x14ac:dyDescent="0.25"/>
  <cols>
    <col min="1" max="1" width="3.28515625" customWidth="1"/>
    <col min="2" max="2" width="24.285156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25.5" customHeight="1" x14ac:dyDescent="0.25">
      <c r="A2" s="94" t="s">
        <v>35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33.75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16</v>
      </c>
      <c r="D7" s="28">
        <v>2</v>
      </c>
      <c r="E7" s="27">
        <f>SUM(F7:G7)</f>
        <v>29</v>
      </c>
      <c r="F7" s="4">
        <v>26</v>
      </c>
      <c r="G7" s="4">
        <v>3</v>
      </c>
      <c r="H7" s="5">
        <f>ROUND(C7*F7*D7,2)</f>
        <v>832</v>
      </c>
      <c r="I7" s="5">
        <f>ROUND(H7*1.08,2)</f>
        <v>898.56</v>
      </c>
      <c r="J7" s="5">
        <f>ROUND(C7*G7*D7,2)</f>
        <v>96</v>
      </c>
      <c r="K7" s="5">
        <f>ROUND(J7*1.23,2)</f>
        <v>118.08</v>
      </c>
    </row>
    <row r="8" spans="1:14" x14ac:dyDescent="0.25">
      <c r="A8" s="4">
        <v>2</v>
      </c>
      <c r="B8" s="2" t="s">
        <v>17</v>
      </c>
      <c r="C8" s="12">
        <v>16</v>
      </c>
      <c r="D8" s="28">
        <v>4</v>
      </c>
      <c r="E8" s="27">
        <f t="shared" ref="E8:E9" si="0">SUM(F8:G8)</f>
        <v>72</v>
      </c>
      <c r="F8" s="4">
        <v>69</v>
      </c>
      <c r="G8" s="4">
        <v>3</v>
      </c>
      <c r="H8" s="5">
        <f t="shared" ref="H8:H9" si="1">ROUND(C8*F8*D8,2)</f>
        <v>4416</v>
      </c>
      <c r="I8" s="5">
        <f t="shared" ref="I8:I9" si="2">ROUND(H8*1.08,2)</f>
        <v>4769.28</v>
      </c>
      <c r="J8" s="5">
        <f t="shared" ref="J8:J9" si="3">ROUND(C8*G8*D8,2)</f>
        <v>192</v>
      </c>
      <c r="K8" s="5">
        <f t="shared" ref="K8:K9" si="4">ROUND(J8*1.23,2)</f>
        <v>236.16</v>
      </c>
    </row>
    <row r="9" spans="1:14" x14ac:dyDescent="0.25">
      <c r="A9" s="4">
        <v>3</v>
      </c>
      <c r="B9" s="2" t="s">
        <v>18</v>
      </c>
      <c r="C9" s="12">
        <v>16</v>
      </c>
      <c r="D9" s="28">
        <v>1</v>
      </c>
      <c r="E9" s="27">
        <f t="shared" si="0"/>
        <v>152</v>
      </c>
      <c r="F9" s="4">
        <v>92</v>
      </c>
      <c r="G9" s="4">
        <v>60</v>
      </c>
      <c r="H9" s="5">
        <f t="shared" si="1"/>
        <v>1472</v>
      </c>
      <c r="I9" s="5">
        <f t="shared" si="2"/>
        <v>1589.76</v>
      </c>
      <c r="J9" s="5">
        <f t="shared" si="3"/>
        <v>960</v>
      </c>
      <c r="K9" s="5">
        <f t="shared" si="4"/>
        <v>1180.8</v>
      </c>
    </row>
    <row r="10" spans="1:14" x14ac:dyDescent="0.25">
      <c r="A10" s="4"/>
      <c r="B10" s="2" t="s">
        <v>5</v>
      </c>
      <c r="C10" s="2"/>
      <c r="D10" s="2"/>
      <c r="E10" s="4"/>
      <c r="F10" s="4">
        <f t="shared" ref="F10:K10" si="5">SUM(F7:F9)</f>
        <v>187</v>
      </c>
      <c r="G10" s="4">
        <f t="shared" si="5"/>
        <v>66</v>
      </c>
      <c r="H10" s="5">
        <f t="shared" si="5"/>
        <v>6720</v>
      </c>
      <c r="I10" s="5">
        <f t="shared" si="5"/>
        <v>7257.6</v>
      </c>
      <c r="J10" s="5">
        <f t="shared" si="5"/>
        <v>1248</v>
      </c>
      <c r="K10" s="5">
        <f t="shared" si="5"/>
        <v>1535.04</v>
      </c>
    </row>
    <row r="11" spans="1:14" x14ac:dyDescent="0.25">
      <c r="B11" s="6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253</v>
      </c>
      <c r="G13" s="19">
        <f>(H10+J10)*2</f>
        <v>15936</v>
      </c>
      <c r="H13" s="19">
        <f>(I10+K10)*2</f>
        <v>17585.28</v>
      </c>
    </row>
    <row r="15" spans="1:14" ht="32.25" customHeight="1" x14ac:dyDescent="0.25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9"/>
      <c r="M15" s="29"/>
      <c r="N15" s="29"/>
    </row>
    <row r="16" spans="1:14" x14ac:dyDescent="0.25">
      <c r="B16" s="42" t="s">
        <v>3</v>
      </c>
      <c r="C16" s="3">
        <f>ROUND(G13/2,2)</f>
        <v>7968</v>
      </c>
      <c r="G16" s="21"/>
    </row>
    <row r="17" spans="1:14" x14ac:dyDescent="0.25">
      <c r="B17" s="42" t="s">
        <v>4</v>
      </c>
      <c r="C17" s="3">
        <f>ROUND(C16*1.23,2)</f>
        <v>9800.64</v>
      </c>
      <c r="G17" s="21"/>
    </row>
    <row r="19" spans="1:14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15</v>
      </c>
      <c r="C21" s="23">
        <v>140</v>
      </c>
      <c r="D21" s="3">
        <f>ROUND(B21*C21,2)</f>
        <v>2100</v>
      </c>
      <c r="E21" s="3">
        <f>ROUND(D21*1.23,2)</f>
        <v>2583</v>
      </c>
    </row>
    <row r="23" spans="1:14" ht="28.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4" ht="30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9" spans="1:14" x14ac:dyDescent="0.25">
      <c r="B29" s="7" t="s">
        <v>22</v>
      </c>
      <c r="C29" s="4" t="s">
        <v>2</v>
      </c>
      <c r="D29" s="4" t="s">
        <v>3</v>
      </c>
      <c r="E29" s="4" t="s">
        <v>4</v>
      </c>
    </row>
    <row r="30" spans="1:14" x14ac:dyDescent="0.25">
      <c r="B30" s="2">
        <v>15</v>
      </c>
      <c r="C30" s="23">
        <v>140</v>
      </c>
      <c r="D30" s="3">
        <f>ROUND(B30*C30,2)</f>
        <v>2100</v>
      </c>
      <c r="E30" s="3">
        <f>ROUND(D30*1.23,2)</f>
        <v>2583</v>
      </c>
    </row>
    <row r="32" spans="1:14" ht="29.25" customHeight="1" x14ac:dyDescent="0.25">
      <c r="A32" s="82" t="s">
        <v>40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29"/>
      <c r="M32" s="29"/>
      <c r="N32" s="29"/>
    </row>
    <row r="33" spans="1:13" x14ac:dyDescent="0.25">
      <c r="B33" s="7" t="s">
        <v>22</v>
      </c>
      <c r="C33" s="4" t="s">
        <v>2</v>
      </c>
      <c r="D33" s="4" t="s">
        <v>3</v>
      </c>
      <c r="E33" s="4" t="s">
        <v>4</v>
      </c>
    </row>
    <row r="34" spans="1:13" x14ac:dyDescent="0.25">
      <c r="B34" s="2">
        <v>15</v>
      </c>
      <c r="C34" s="23">
        <v>140</v>
      </c>
      <c r="D34" s="3">
        <f>ROUND(B34*C34,2)</f>
        <v>2100</v>
      </c>
      <c r="E34" s="3">
        <f>ROUND(D34*1.23,2)</f>
        <v>2583</v>
      </c>
    </row>
    <row r="36" spans="1:13" ht="30" customHeight="1" x14ac:dyDescent="0.25">
      <c r="A36" s="82" t="s">
        <v>41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29"/>
      <c r="M36" s="29"/>
    </row>
    <row r="37" spans="1:13" x14ac:dyDescent="0.25">
      <c r="B37" s="7" t="s">
        <v>22</v>
      </c>
      <c r="C37" s="4" t="s">
        <v>2</v>
      </c>
      <c r="D37" s="4" t="s">
        <v>3</v>
      </c>
      <c r="E37" s="4" t="s">
        <v>4</v>
      </c>
    </row>
    <row r="38" spans="1:13" x14ac:dyDescent="0.25">
      <c r="B38" s="2">
        <v>10</v>
      </c>
      <c r="C38" s="23">
        <v>140</v>
      </c>
      <c r="D38" s="3">
        <f>ROUND(B38*C38,2)</f>
        <v>1400</v>
      </c>
      <c r="E38" s="3">
        <f>ROUND(D38*1.23,2)</f>
        <v>1722</v>
      </c>
    </row>
    <row r="40" spans="1:13" x14ac:dyDescent="0.25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3" x14ac:dyDescent="0.25">
      <c r="B41" s="73" t="s">
        <v>6</v>
      </c>
      <c r="C41" s="73"/>
      <c r="D41" s="73"/>
      <c r="E41" s="73"/>
      <c r="F41" s="72"/>
      <c r="G41" s="72"/>
      <c r="H41" s="72"/>
    </row>
    <row r="42" spans="1:13" x14ac:dyDescent="0.25">
      <c r="B42" s="7" t="s">
        <v>22</v>
      </c>
      <c r="C42" s="4" t="s">
        <v>2</v>
      </c>
      <c r="D42" s="2" t="s">
        <v>3</v>
      </c>
      <c r="E42" s="2" t="s">
        <v>4</v>
      </c>
      <c r="F42" s="24"/>
    </row>
    <row r="43" spans="1:13" x14ac:dyDescent="0.25">
      <c r="B43" s="2">
        <v>1</v>
      </c>
      <c r="C43" s="23">
        <v>0</v>
      </c>
      <c r="D43" s="3">
        <f>ROUND(B43*C43,2)</f>
        <v>0</v>
      </c>
      <c r="E43" s="3">
        <f>ROUND(D43*1.08,2)</f>
        <v>0</v>
      </c>
    </row>
    <row r="44" spans="1:13" x14ac:dyDescent="0.25">
      <c r="B44" s="73" t="s">
        <v>7</v>
      </c>
      <c r="C44" s="73"/>
      <c r="D44" s="73"/>
      <c r="E44" s="73"/>
      <c r="F44" s="72"/>
      <c r="G44" s="72"/>
      <c r="H44" s="72"/>
    </row>
    <row r="45" spans="1:13" x14ac:dyDescent="0.25">
      <c r="B45" s="7"/>
      <c r="C45" s="4" t="s">
        <v>2</v>
      </c>
      <c r="D45" s="2" t="s">
        <v>3</v>
      </c>
      <c r="E45" s="2" t="s">
        <v>4</v>
      </c>
      <c r="F45" s="24"/>
    </row>
    <row r="46" spans="1:13" x14ac:dyDescent="0.25">
      <c r="B46" s="2">
        <v>1</v>
      </c>
      <c r="C46" s="23">
        <v>0</v>
      </c>
      <c r="D46" s="3">
        <f>ROUND(B46*C46,2)</f>
        <v>0</v>
      </c>
      <c r="E46" s="3">
        <f>ROUND(D46*1.23,2)</f>
        <v>0</v>
      </c>
    </row>
    <row r="48" spans="1:13" x14ac:dyDescent="0.25">
      <c r="A48" s="30" t="s">
        <v>8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x14ac:dyDescent="0.25">
      <c r="B49" s="73" t="s">
        <v>6</v>
      </c>
      <c r="C49" s="73"/>
      <c r="D49" s="73"/>
      <c r="E49" s="73"/>
      <c r="F49" s="72"/>
      <c r="G49" s="72"/>
      <c r="H49" s="72"/>
    </row>
    <row r="50" spans="1:13" x14ac:dyDescent="0.25">
      <c r="B50" s="7" t="s">
        <v>22</v>
      </c>
      <c r="C50" s="4" t="s">
        <v>2</v>
      </c>
      <c r="D50" s="2" t="s">
        <v>3</v>
      </c>
      <c r="E50" s="2" t="s">
        <v>4</v>
      </c>
      <c r="F50" s="24"/>
    </row>
    <row r="51" spans="1:13" x14ac:dyDescent="0.25">
      <c r="B51" s="2">
        <v>15</v>
      </c>
      <c r="C51" s="23">
        <v>120</v>
      </c>
      <c r="D51" s="3">
        <f>ROUND(B51*C51,2)</f>
        <v>1800</v>
      </c>
      <c r="E51" s="3">
        <f>ROUND(D51*1.08,2)</f>
        <v>1944</v>
      </c>
    </row>
    <row r="52" spans="1:13" x14ac:dyDescent="0.25">
      <c r="B52" s="73" t="s">
        <v>7</v>
      </c>
      <c r="C52" s="73"/>
      <c r="D52" s="73"/>
      <c r="E52" s="73"/>
      <c r="F52" s="72"/>
      <c r="G52" s="72"/>
      <c r="H52" s="72"/>
    </row>
    <row r="53" spans="1:13" x14ac:dyDescent="0.25">
      <c r="B53" s="7"/>
      <c r="C53" s="4" t="s">
        <v>2</v>
      </c>
      <c r="D53" s="2" t="s">
        <v>3</v>
      </c>
      <c r="E53" s="2" t="s">
        <v>4</v>
      </c>
      <c r="F53" s="24"/>
    </row>
    <row r="54" spans="1:13" x14ac:dyDescent="0.25">
      <c r="B54" s="2">
        <v>5</v>
      </c>
      <c r="C54" s="23">
        <v>120</v>
      </c>
      <c r="D54" s="3">
        <f>ROUND(B54*C54,2)</f>
        <v>600</v>
      </c>
      <c r="E54" s="3">
        <f>ROUND(D54*1.23,2)</f>
        <v>738</v>
      </c>
    </row>
    <row r="56" spans="1:13" x14ac:dyDescent="0.25">
      <c r="A56" s="88" t="s">
        <v>20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41"/>
      <c r="M56" s="41"/>
    </row>
    <row r="57" spans="1:13" x14ac:dyDescent="0.25">
      <c r="B57" s="73" t="s">
        <v>6</v>
      </c>
      <c r="C57" s="73"/>
      <c r="D57" s="73"/>
      <c r="E57" s="73"/>
      <c r="F57" s="72"/>
      <c r="G57" s="72"/>
      <c r="H57" s="72"/>
    </row>
    <row r="58" spans="1:13" x14ac:dyDescent="0.25">
      <c r="B58" s="7" t="s">
        <v>22</v>
      </c>
      <c r="C58" s="28" t="s">
        <v>2</v>
      </c>
      <c r="D58" s="2" t="s">
        <v>3</v>
      </c>
      <c r="E58" s="2" t="s">
        <v>4</v>
      </c>
      <c r="F58" s="24"/>
    </row>
    <row r="59" spans="1:13" x14ac:dyDescent="0.25">
      <c r="B59" s="2">
        <v>5</v>
      </c>
      <c r="C59" s="23">
        <v>100</v>
      </c>
      <c r="D59" s="3">
        <f>ROUND(B59*C59,2)</f>
        <v>500</v>
      </c>
      <c r="E59" s="3">
        <f>ROUND(D59*1.08,2)</f>
        <v>540</v>
      </c>
    </row>
    <row r="60" spans="1:13" x14ac:dyDescent="0.25">
      <c r="B60" s="73" t="s">
        <v>7</v>
      </c>
      <c r="C60" s="73"/>
      <c r="D60" s="73"/>
      <c r="E60" s="73"/>
      <c r="F60" s="72"/>
      <c r="G60" s="72"/>
      <c r="H60" s="72"/>
    </row>
    <row r="61" spans="1:13" x14ac:dyDescent="0.25">
      <c r="B61" s="7"/>
      <c r="C61" s="28" t="s">
        <v>2</v>
      </c>
      <c r="D61" s="2" t="s">
        <v>3</v>
      </c>
      <c r="E61" s="2" t="s">
        <v>4</v>
      </c>
      <c r="F61" s="24"/>
    </row>
    <row r="62" spans="1:13" x14ac:dyDescent="0.25">
      <c r="B62" s="2">
        <v>2</v>
      </c>
      <c r="C62" s="23">
        <v>100</v>
      </c>
      <c r="D62" s="3">
        <f>B62*C62</f>
        <v>200</v>
      </c>
      <c r="E62" s="3">
        <f>ROUND(D62*1.23,2)</f>
        <v>246</v>
      </c>
    </row>
    <row r="64" spans="1:13" x14ac:dyDescent="0.25">
      <c r="A64" s="30" t="s">
        <v>9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  <row r="65" spans="1:13" x14ac:dyDescent="0.25">
      <c r="B65" s="73" t="s">
        <v>6</v>
      </c>
      <c r="C65" s="73"/>
      <c r="D65" s="73"/>
      <c r="E65" s="73"/>
      <c r="F65" s="72"/>
      <c r="G65" s="72"/>
      <c r="H65" s="72"/>
    </row>
    <row r="66" spans="1:13" x14ac:dyDescent="0.25">
      <c r="B66" s="7" t="s">
        <v>22</v>
      </c>
      <c r="C66" s="2" t="s">
        <v>2</v>
      </c>
      <c r="D66" s="2" t="s">
        <v>3</v>
      </c>
      <c r="E66" s="2" t="s">
        <v>4</v>
      </c>
      <c r="F66" s="24"/>
    </row>
    <row r="67" spans="1:13" x14ac:dyDescent="0.25">
      <c r="B67" s="2">
        <v>10</v>
      </c>
      <c r="C67" s="23">
        <v>80</v>
      </c>
      <c r="D67" s="3">
        <f>ROUND(B67*C67,2)</f>
        <v>800</v>
      </c>
      <c r="E67" s="3">
        <f>ROUND(D67*1.08,2)</f>
        <v>864</v>
      </c>
    </row>
    <row r="69" spans="1:13" x14ac:dyDescent="0.25">
      <c r="B69" s="73" t="s">
        <v>7</v>
      </c>
      <c r="C69" s="73"/>
      <c r="D69" s="73"/>
      <c r="E69" s="73"/>
      <c r="F69" s="72"/>
      <c r="G69" s="72"/>
      <c r="H69" s="72"/>
    </row>
    <row r="70" spans="1:13" x14ac:dyDescent="0.25">
      <c r="B70" s="7"/>
      <c r="C70" s="2" t="s">
        <v>2</v>
      </c>
      <c r="D70" s="2" t="s">
        <v>3</v>
      </c>
      <c r="E70" s="2" t="s">
        <v>4</v>
      </c>
      <c r="F70" s="24"/>
    </row>
    <row r="71" spans="1:13" x14ac:dyDescent="0.25">
      <c r="B71" s="2">
        <v>6</v>
      </c>
      <c r="C71" s="23">
        <v>80</v>
      </c>
      <c r="D71" s="3">
        <f>ROUND(B71*C71,2)</f>
        <v>480</v>
      </c>
      <c r="E71" s="3">
        <f>ROUND(D71*1.23,2)</f>
        <v>590.4</v>
      </c>
    </row>
    <row r="73" spans="1:13" x14ac:dyDescent="0.25">
      <c r="A73" s="30" t="s">
        <v>10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25">
      <c r="B74" s="73" t="s">
        <v>6</v>
      </c>
      <c r="C74" s="73"/>
      <c r="D74" s="73"/>
      <c r="E74" s="73"/>
      <c r="F74" s="72"/>
      <c r="G74" s="72"/>
      <c r="H74" s="72"/>
    </row>
    <row r="75" spans="1:13" x14ac:dyDescent="0.25">
      <c r="B75" s="7" t="s">
        <v>22</v>
      </c>
      <c r="C75" s="2" t="s">
        <v>2</v>
      </c>
      <c r="D75" s="2" t="s">
        <v>3</v>
      </c>
      <c r="E75" s="2" t="s">
        <v>4</v>
      </c>
      <c r="F75" s="24"/>
    </row>
    <row r="76" spans="1:13" x14ac:dyDescent="0.25">
      <c r="B76" s="2">
        <v>1</v>
      </c>
      <c r="C76" s="23">
        <v>0</v>
      </c>
      <c r="D76" s="3">
        <f>ROUND(B76*C76,2)</f>
        <v>0</v>
      </c>
      <c r="E76" s="3">
        <f>ROUND(D76*1.08,2)</f>
        <v>0</v>
      </c>
    </row>
    <row r="77" spans="1:13" x14ac:dyDescent="0.25">
      <c r="B77" s="73" t="s">
        <v>7</v>
      </c>
      <c r="C77" s="73"/>
      <c r="D77" s="73"/>
      <c r="E77" s="73"/>
      <c r="F77" s="72"/>
      <c r="G77" s="72"/>
      <c r="H77" s="72"/>
    </row>
    <row r="78" spans="1:13" x14ac:dyDescent="0.25">
      <c r="B78" s="7"/>
      <c r="C78" s="2" t="s">
        <v>2</v>
      </c>
      <c r="D78" s="2" t="s">
        <v>3</v>
      </c>
      <c r="E78" s="2" t="s">
        <v>4</v>
      </c>
      <c r="F78" s="24"/>
    </row>
    <row r="79" spans="1:13" x14ac:dyDescent="0.25">
      <c r="B79" s="2">
        <v>1</v>
      </c>
      <c r="C79" s="23">
        <v>0</v>
      </c>
      <c r="D79" s="3">
        <f>ROUND(B79*C79,2)</f>
        <v>0</v>
      </c>
      <c r="E79" s="3">
        <f>ROUND(D79*1.23,2)</f>
        <v>0</v>
      </c>
    </row>
    <row r="81" spans="1:13" x14ac:dyDescent="0.25">
      <c r="A81" s="30" t="s">
        <v>11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</row>
    <row r="82" spans="1:13" x14ac:dyDescent="0.25">
      <c r="B82" s="73" t="s">
        <v>6</v>
      </c>
      <c r="C82" s="73"/>
      <c r="D82" s="73"/>
      <c r="E82" s="73"/>
      <c r="F82" s="72"/>
      <c r="G82" s="72"/>
      <c r="H82" s="72"/>
    </row>
    <row r="83" spans="1:13" x14ac:dyDescent="0.25">
      <c r="B83" s="7" t="s">
        <v>22</v>
      </c>
      <c r="C83" s="2" t="s">
        <v>2</v>
      </c>
      <c r="D83" s="2" t="s">
        <v>3</v>
      </c>
      <c r="E83" s="2" t="s">
        <v>4</v>
      </c>
      <c r="F83" s="24"/>
    </row>
    <row r="84" spans="1:13" x14ac:dyDescent="0.25">
      <c r="B84" s="2">
        <v>1</v>
      </c>
      <c r="C84" s="23">
        <v>0</v>
      </c>
      <c r="D84" s="3">
        <f>ROUND(B84*C84,2)</f>
        <v>0</v>
      </c>
      <c r="E84" s="3">
        <f>ROUND(D84*1.08,2)</f>
        <v>0</v>
      </c>
    </row>
    <row r="85" spans="1:13" x14ac:dyDescent="0.25">
      <c r="B85" s="73" t="s">
        <v>7</v>
      </c>
      <c r="C85" s="73"/>
      <c r="D85" s="73"/>
      <c r="E85" s="73"/>
      <c r="F85" s="72"/>
      <c r="G85" s="72"/>
      <c r="H85" s="72"/>
    </row>
    <row r="86" spans="1:13" x14ac:dyDescent="0.25">
      <c r="B86" s="7"/>
      <c r="C86" s="2" t="s">
        <v>2</v>
      </c>
      <c r="D86" s="2" t="s">
        <v>3</v>
      </c>
      <c r="E86" s="2" t="s">
        <v>4</v>
      </c>
      <c r="F86" s="24"/>
    </row>
    <row r="87" spans="1:13" x14ac:dyDescent="0.25">
      <c r="B87" s="2">
        <v>1</v>
      </c>
      <c r="C87" s="23">
        <v>0</v>
      </c>
      <c r="D87" s="3">
        <f>ROUND(B87*C87,2)</f>
        <v>0</v>
      </c>
      <c r="E87" s="3">
        <f>ROUND(D87*1.23,2)</f>
        <v>0</v>
      </c>
    </row>
    <row r="89" spans="1:13" s="57" customFormat="1" ht="18.75" x14ac:dyDescent="0.3">
      <c r="B89" s="68" t="s">
        <v>29</v>
      </c>
      <c r="C89" s="68"/>
      <c r="D89" s="70">
        <f>G13+C16+D21+D25+D30+D34+D38+D43+D46+D51+D54+D59+D62+D67+D71+D76+D79+D84+D87</f>
        <v>35984</v>
      </c>
      <c r="E89" s="59"/>
      <c r="H89" s="95"/>
      <c r="I89" s="95"/>
      <c r="J89" s="60"/>
      <c r="K89" s="60"/>
    </row>
    <row r="90" spans="1:13" s="57" customFormat="1" ht="18.75" x14ac:dyDescent="0.3">
      <c r="B90" s="68" t="s">
        <v>30</v>
      </c>
      <c r="C90" s="68"/>
      <c r="D90" s="70">
        <f>H13+C17+E21+E25+E30+E34+E38+E43+E46+E51+E54+E59+E62+E67+E71+E76+E79+E84+E87</f>
        <v>41779.32</v>
      </c>
      <c r="E90" s="59"/>
      <c r="I90" s="58"/>
      <c r="J90" s="58"/>
      <c r="K90" s="58"/>
    </row>
    <row r="91" spans="1:13" x14ac:dyDescent="0.25">
      <c r="I91" s="1"/>
      <c r="J91" s="1"/>
      <c r="K91" s="1"/>
    </row>
    <row r="92" spans="1:13" x14ac:dyDescent="0.25">
      <c r="F92" s="1"/>
    </row>
    <row r="93" spans="1:13" x14ac:dyDescent="0.25">
      <c r="F93" s="1"/>
      <c r="H93" s="72"/>
      <c r="I93" s="72"/>
      <c r="J93" s="9"/>
      <c r="K93" s="9"/>
    </row>
    <row r="94" spans="1:13" x14ac:dyDescent="0.25">
      <c r="I94" s="1"/>
      <c r="J94" s="1"/>
      <c r="K94" s="1"/>
    </row>
    <row r="97" spans="9:11" x14ac:dyDescent="0.25">
      <c r="I97" s="1"/>
      <c r="J97" s="1"/>
      <c r="K97" s="1"/>
    </row>
    <row r="98" spans="9:11" x14ac:dyDescent="0.25">
      <c r="I98" s="1"/>
      <c r="J98" s="1"/>
      <c r="K98" s="1"/>
    </row>
  </sheetData>
  <mergeCells count="26">
    <mergeCell ref="B57:H57"/>
    <mergeCell ref="A56:K56"/>
    <mergeCell ref="A23:K23"/>
    <mergeCell ref="A15:K15"/>
    <mergeCell ref="A19:K19"/>
    <mergeCell ref="A27:K27"/>
    <mergeCell ref="A36:K36"/>
    <mergeCell ref="A32:K32"/>
    <mergeCell ref="B41:H41"/>
    <mergeCell ref="B44:H44"/>
    <mergeCell ref="B49:H49"/>
    <mergeCell ref="B52:H52"/>
    <mergeCell ref="A2:K2"/>
    <mergeCell ref="E5:G5"/>
    <mergeCell ref="H5:I5"/>
    <mergeCell ref="J5:K5"/>
    <mergeCell ref="B12:B13"/>
    <mergeCell ref="H89:I89"/>
    <mergeCell ref="H93:I93"/>
    <mergeCell ref="B60:H60"/>
    <mergeCell ref="B65:H65"/>
    <mergeCell ref="B69:H69"/>
    <mergeCell ref="B85:H85"/>
    <mergeCell ref="B74:H74"/>
    <mergeCell ref="B77:H77"/>
    <mergeCell ref="B82:H82"/>
  </mergeCells>
  <pageMargins left="0.7" right="0.7" top="0.75" bottom="0.75" header="0.3" footer="0.3"/>
  <pageSetup paperSize="9" scale="65" fitToHeight="0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0156-8B97-4E7E-A0D9-28D5C9F6427E}">
  <sheetPr>
    <pageSetUpPr fitToPage="1"/>
  </sheetPr>
  <dimension ref="A2:N96"/>
  <sheetViews>
    <sheetView topLeftCell="A67" workbookViewId="0">
      <selection activeCell="B87" sqref="B87:D88"/>
    </sheetView>
  </sheetViews>
  <sheetFormatPr defaultRowHeight="15" x14ac:dyDescent="0.25"/>
  <cols>
    <col min="1" max="1" width="3.28515625" customWidth="1"/>
    <col min="2" max="2" width="24.28515625" customWidth="1"/>
    <col min="3" max="3" width="13.140625" customWidth="1"/>
    <col min="4" max="4" width="14.57031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1" width="10.28515625" customWidth="1"/>
  </cols>
  <sheetData>
    <row r="2" spans="1:14" ht="33.75" customHeight="1" x14ac:dyDescent="0.25">
      <c r="A2" s="94" t="s">
        <v>34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27.75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</row>
    <row r="7" spans="1:14" x14ac:dyDescent="0.25">
      <c r="A7" s="4">
        <v>1</v>
      </c>
      <c r="B7" s="2" t="s">
        <v>16</v>
      </c>
      <c r="C7" s="12">
        <v>12</v>
      </c>
      <c r="D7" s="37">
        <v>2</v>
      </c>
      <c r="E7" s="28">
        <f>SUM(F7:G7)</f>
        <v>102</v>
      </c>
      <c r="F7" s="4">
        <v>93</v>
      </c>
      <c r="G7" s="4">
        <v>9</v>
      </c>
      <c r="H7" s="5">
        <f>ROUND(C7*F7*D7,2)</f>
        <v>2232</v>
      </c>
      <c r="I7" s="5">
        <f>ROUND(H7*1.08,2)</f>
        <v>2410.56</v>
      </c>
      <c r="J7" s="5">
        <f>ROUND(C7*G7*D7,2)</f>
        <v>216</v>
      </c>
      <c r="K7" s="5">
        <f>ROUND(J7*1.23,2)</f>
        <v>265.68</v>
      </c>
    </row>
    <row r="8" spans="1:14" x14ac:dyDescent="0.25">
      <c r="A8" s="4">
        <v>2</v>
      </c>
      <c r="B8" s="2" t="s">
        <v>17</v>
      </c>
      <c r="C8" s="12">
        <v>12</v>
      </c>
      <c r="D8" s="37">
        <v>4</v>
      </c>
      <c r="E8" s="28">
        <f t="shared" ref="E8:E9" si="0">SUM(F8:G8)</f>
        <v>203</v>
      </c>
      <c r="F8" s="4">
        <v>196</v>
      </c>
      <c r="G8" s="4">
        <v>7</v>
      </c>
      <c r="H8" s="5">
        <f t="shared" ref="H8:H9" si="1">ROUND(C8*F8*D8,2)</f>
        <v>9408</v>
      </c>
      <c r="I8" s="5">
        <f t="shared" ref="I8:I9" si="2">ROUND(H8*1.08,2)</f>
        <v>10160.64</v>
      </c>
      <c r="J8" s="5">
        <f t="shared" ref="J8:J9" si="3">ROUND(C8*G8*D8,2)</f>
        <v>336</v>
      </c>
      <c r="K8" s="5">
        <f t="shared" ref="K8:K9" si="4">ROUND(J8*1.23,2)</f>
        <v>413.28</v>
      </c>
    </row>
    <row r="9" spans="1:14" x14ac:dyDescent="0.25">
      <c r="A9" s="4">
        <v>3</v>
      </c>
      <c r="B9" s="2" t="s">
        <v>18</v>
      </c>
      <c r="C9" s="12">
        <v>12</v>
      </c>
      <c r="D9" s="37">
        <v>1</v>
      </c>
      <c r="E9" s="28">
        <f t="shared" si="0"/>
        <v>966</v>
      </c>
      <c r="F9" s="4">
        <v>310</v>
      </c>
      <c r="G9" s="4">
        <v>656</v>
      </c>
      <c r="H9" s="5">
        <f t="shared" si="1"/>
        <v>3720</v>
      </c>
      <c r="I9" s="5">
        <f t="shared" si="2"/>
        <v>4017.6</v>
      </c>
      <c r="J9" s="5">
        <f t="shared" si="3"/>
        <v>7872</v>
      </c>
      <c r="K9" s="5">
        <f t="shared" si="4"/>
        <v>9682.56</v>
      </c>
    </row>
    <row r="10" spans="1:14" x14ac:dyDescent="0.25">
      <c r="A10" s="4"/>
      <c r="B10" s="2" t="s">
        <v>5</v>
      </c>
      <c r="C10" s="2"/>
      <c r="D10" s="2"/>
      <c r="E10" s="4">
        <f t="shared" ref="E10:K10" si="5">SUM(E7:E9)</f>
        <v>1271</v>
      </c>
      <c r="F10" s="4">
        <f t="shared" si="5"/>
        <v>599</v>
      </c>
      <c r="G10" s="4">
        <f t="shared" si="5"/>
        <v>672</v>
      </c>
      <c r="H10" s="5">
        <f t="shared" si="5"/>
        <v>15360</v>
      </c>
      <c r="I10" s="5">
        <f t="shared" si="5"/>
        <v>16588.8</v>
      </c>
      <c r="J10" s="5">
        <f t="shared" si="5"/>
        <v>8424</v>
      </c>
      <c r="K10" s="5">
        <f t="shared" si="5"/>
        <v>10361.52</v>
      </c>
    </row>
    <row r="11" spans="1:14" x14ac:dyDescent="0.25">
      <c r="B11" s="6"/>
      <c r="E11" s="36"/>
      <c r="F11" s="9"/>
    </row>
    <row r="12" spans="1:14" x14ac:dyDescent="0.25">
      <c r="B12" s="92" t="s">
        <v>27</v>
      </c>
      <c r="C12" s="31"/>
      <c r="D12" s="31"/>
      <c r="E12" s="32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33"/>
      <c r="D13" s="33"/>
      <c r="E13" s="34"/>
      <c r="F13" s="2">
        <f>F10+G10</f>
        <v>1271</v>
      </c>
      <c r="G13" s="19">
        <f>(H10+J10)*2</f>
        <v>47568</v>
      </c>
      <c r="H13" s="19">
        <f>(I10+K10)*2</f>
        <v>53900.639999999999</v>
      </c>
    </row>
    <row r="15" spans="1:14" ht="29.25" customHeight="1" x14ac:dyDescent="0.25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9"/>
      <c r="M15" s="29"/>
      <c r="N15" s="29"/>
    </row>
    <row r="16" spans="1:14" x14ac:dyDescent="0.25">
      <c r="B16" s="2" t="s">
        <v>3</v>
      </c>
      <c r="C16" s="38">
        <f>ROUND(G13/2,2)</f>
        <v>23784</v>
      </c>
      <c r="G16" s="21"/>
    </row>
    <row r="17" spans="1:14" x14ac:dyDescent="0.25">
      <c r="B17" s="2" t="s">
        <v>4</v>
      </c>
      <c r="C17" s="38">
        <f>ROUND(C16*1.23,2)</f>
        <v>29254.32</v>
      </c>
      <c r="G17" s="21"/>
    </row>
    <row r="19" spans="1:14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20</v>
      </c>
      <c r="C21" s="23">
        <v>130</v>
      </c>
      <c r="D21" s="3">
        <f>ROUND(B21*C21,2)</f>
        <v>2600</v>
      </c>
      <c r="E21" s="3">
        <f>ROUND(D21*1.23,2)</f>
        <v>3198</v>
      </c>
    </row>
    <row r="23" spans="1:14" ht="29.2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35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0</v>
      </c>
      <c r="C25" s="23">
        <v>0</v>
      </c>
      <c r="D25" s="3">
        <f>B25*C25</f>
        <v>0</v>
      </c>
      <c r="E25" s="3">
        <f>D25*1.23</f>
        <v>0</v>
      </c>
    </row>
    <row r="27" spans="1:14" ht="27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10</v>
      </c>
      <c r="C29" s="23">
        <v>130</v>
      </c>
      <c r="D29" s="3">
        <f>ROUND(B29*C29,2)</f>
        <v>1300</v>
      </c>
      <c r="E29" s="3">
        <f>ROUND(D29*1.23,2)</f>
        <v>1599</v>
      </c>
    </row>
    <row r="31" spans="1:14" ht="29.25" customHeight="1" x14ac:dyDescent="0.25">
      <c r="A31" s="82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20</v>
      </c>
      <c r="C33" s="23">
        <v>130</v>
      </c>
      <c r="D33" s="3">
        <f>ROUND(B33*C33,2)</f>
        <v>2600</v>
      </c>
      <c r="E33" s="3">
        <f>ROUND(D33*1.23,2)</f>
        <v>3198</v>
      </c>
    </row>
    <row r="35" spans="1:13" ht="31.5" customHeight="1" x14ac:dyDescent="0.25">
      <c r="A35" s="82" t="s">
        <v>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20</v>
      </c>
      <c r="C37" s="23">
        <v>130</v>
      </c>
      <c r="D37" s="3">
        <f>ROUND(B37*C37,2)</f>
        <v>2600</v>
      </c>
      <c r="E37" s="3">
        <f>ROUND(D37*1.23,2)</f>
        <v>3198</v>
      </c>
    </row>
    <row r="39" spans="1:13" x14ac:dyDescent="0.25">
      <c r="A39" s="30" t="s">
        <v>43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3" t="s">
        <v>6</v>
      </c>
      <c r="C40" s="73"/>
      <c r="D40" s="73"/>
      <c r="E40" s="73"/>
      <c r="F40" s="72"/>
      <c r="G40" s="72"/>
      <c r="H40" s="72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5</v>
      </c>
      <c r="C42" s="23">
        <v>150</v>
      </c>
      <c r="D42" s="3">
        <f>ROUND(B42*C42,2)</f>
        <v>750</v>
      </c>
      <c r="E42" s="3">
        <f>ROUND(D42*1.08,2)</f>
        <v>810</v>
      </c>
    </row>
    <row r="43" spans="1:13" x14ac:dyDescent="0.25">
      <c r="B43" s="73" t="s">
        <v>7</v>
      </c>
      <c r="C43" s="73"/>
      <c r="D43" s="73"/>
      <c r="E43" s="73"/>
      <c r="F43" s="72"/>
      <c r="G43" s="72"/>
      <c r="H43" s="72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5</v>
      </c>
      <c r="C45" s="23">
        <v>150</v>
      </c>
      <c r="D45" s="3">
        <f>ROUND(B45*C45,2)</f>
        <v>750</v>
      </c>
      <c r="E45" s="3">
        <f>ROUND(D45*1.23,2)</f>
        <v>922.5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3" t="s">
        <v>6</v>
      </c>
      <c r="C48" s="73"/>
      <c r="D48" s="73"/>
      <c r="E48" s="73"/>
      <c r="F48" s="72"/>
      <c r="G48" s="72"/>
      <c r="H48" s="72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10</v>
      </c>
      <c r="C50" s="23">
        <v>150</v>
      </c>
      <c r="D50" s="3">
        <f>ROUND(B50*C50,2)</f>
        <v>1500</v>
      </c>
      <c r="E50" s="3">
        <f>ROUND(D50*1.08,2)</f>
        <v>1620</v>
      </c>
    </row>
    <row r="51" spans="1:13" x14ac:dyDescent="0.25">
      <c r="B51" s="73" t="s">
        <v>7</v>
      </c>
      <c r="C51" s="73"/>
      <c r="D51" s="73"/>
      <c r="E51" s="73"/>
      <c r="F51" s="72"/>
      <c r="G51" s="72"/>
      <c r="H51" s="72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10</v>
      </c>
      <c r="C53" s="23">
        <v>150</v>
      </c>
      <c r="D53" s="3">
        <f>ROUND(B53*C53,2)</f>
        <v>1500</v>
      </c>
      <c r="E53" s="3">
        <f>ROUND(D53*1.23,2)</f>
        <v>1845</v>
      </c>
    </row>
    <row r="55" spans="1:13" x14ac:dyDescent="0.25">
      <c r="A55" s="88" t="s">
        <v>20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41"/>
      <c r="M55" s="41"/>
    </row>
    <row r="56" spans="1:13" x14ac:dyDescent="0.25">
      <c r="B56" s="73" t="s">
        <v>6</v>
      </c>
      <c r="C56" s="73"/>
      <c r="D56" s="73"/>
      <c r="E56" s="73"/>
      <c r="F56" s="72"/>
      <c r="G56" s="72"/>
      <c r="H56" s="72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5</v>
      </c>
      <c r="C58" s="23">
        <v>150</v>
      </c>
      <c r="D58" s="3">
        <f>ROUND(B58*C58,2)</f>
        <v>750</v>
      </c>
      <c r="E58" s="3">
        <f>ROUND(D58*1.08,2)</f>
        <v>810</v>
      </c>
    </row>
    <row r="59" spans="1:13" x14ac:dyDescent="0.25">
      <c r="B59" s="73" t="s">
        <v>7</v>
      </c>
      <c r="C59" s="73"/>
      <c r="D59" s="73"/>
      <c r="E59" s="73"/>
      <c r="F59" s="72"/>
      <c r="G59" s="72"/>
      <c r="H59" s="72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5</v>
      </c>
      <c r="C61" s="23">
        <v>150</v>
      </c>
      <c r="D61" s="3">
        <f>B61*C61</f>
        <v>750</v>
      </c>
      <c r="E61" s="3">
        <f>ROUND(D61*1.23,2)</f>
        <v>922.5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3" t="s">
        <v>6</v>
      </c>
      <c r="C64" s="73"/>
      <c r="D64" s="73"/>
      <c r="E64" s="73"/>
      <c r="F64" s="72"/>
      <c r="G64" s="72"/>
      <c r="H64" s="72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</v>
      </c>
      <c r="C66" s="23"/>
      <c r="D66" s="3">
        <f>ROUND(B66*C66,2)</f>
        <v>0</v>
      </c>
      <c r="E66" s="3">
        <f>ROUND(D66*1.08,2)</f>
        <v>0</v>
      </c>
    </row>
    <row r="67" spans="1:13" x14ac:dyDescent="0.25">
      <c r="B67" s="73" t="s">
        <v>7</v>
      </c>
      <c r="C67" s="73"/>
      <c r="D67" s="73"/>
      <c r="E67" s="73"/>
      <c r="F67" s="72"/>
      <c r="G67" s="72"/>
      <c r="H67" s="72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1</v>
      </c>
      <c r="C69" s="23"/>
      <c r="D69" s="3">
        <f>ROUND(B69*C69,2)</f>
        <v>0</v>
      </c>
      <c r="E69" s="3">
        <f>ROUND(D69*1.23,2)</f>
        <v>0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3" t="s">
        <v>6</v>
      </c>
      <c r="C72" s="73"/>
      <c r="D72" s="73"/>
      <c r="E72" s="73"/>
      <c r="F72" s="72"/>
      <c r="G72" s="72"/>
      <c r="H72" s="72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3" t="s">
        <v>7</v>
      </c>
      <c r="C75" s="73"/>
      <c r="D75" s="73"/>
      <c r="E75" s="73"/>
      <c r="F75" s="72"/>
      <c r="G75" s="72"/>
      <c r="H75" s="72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1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3" t="s">
        <v>6</v>
      </c>
      <c r="C80" s="73"/>
      <c r="D80" s="73"/>
      <c r="E80" s="73"/>
      <c r="F80" s="72"/>
      <c r="G80" s="72"/>
      <c r="H80" s="72"/>
    </row>
    <row r="81" spans="2:11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1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1" x14ac:dyDescent="0.25">
      <c r="B83" s="73" t="s">
        <v>7</v>
      </c>
      <c r="C83" s="73"/>
      <c r="D83" s="73"/>
      <c r="E83" s="73"/>
      <c r="F83" s="72"/>
      <c r="G83" s="72"/>
      <c r="H83" s="72"/>
    </row>
    <row r="84" spans="2:11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1" x14ac:dyDescent="0.25">
      <c r="B85" s="2">
        <v>1</v>
      </c>
      <c r="C85" s="23">
        <v>0</v>
      </c>
      <c r="D85" s="3">
        <f>ROUND(B85*C85,2)</f>
        <v>0</v>
      </c>
      <c r="E85" s="3">
        <f>ROUND(D85*1.23,2)</f>
        <v>0</v>
      </c>
    </row>
    <row r="87" spans="2:11" s="57" customFormat="1" ht="18.75" x14ac:dyDescent="0.3">
      <c r="B87" s="68" t="s">
        <v>29</v>
      </c>
      <c r="C87" s="68"/>
      <c r="D87" s="70">
        <f>G13+C16+D21+D25+D29+D33+D37+D42+D45+D50+D53+D58+D61+D66+D69+D74+D77+D82+D85</f>
        <v>86452</v>
      </c>
      <c r="E87" s="59"/>
      <c r="H87" s="95"/>
      <c r="I87" s="95"/>
      <c r="J87" s="60"/>
      <c r="K87" s="60"/>
    </row>
    <row r="88" spans="2:11" s="57" customFormat="1" ht="18.75" x14ac:dyDescent="0.3">
      <c r="B88" s="68" t="s">
        <v>30</v>
      </c>
      <c r="C88" s="68"/>
      <c r="D88" s="70">
        <f>H13+C17+E21+E25+E29+E33+E37+E42+E45+E50+E53+E58+E61+E66+E69+E74+E77+E82+E85</f>
        <v>101277.95999999999</v>
      </c>
      <c r="E88" s="59"/>
      <c r="I88" s="58"/>
      <c r="J88" s="58"/>
      <c r="K88" s="58"/>
    </row>
    <row r="89" spans="2:11" x14ac:dyDescent="0.25">
      <c r="I89" s="1"/>
      <c r="J89" s="1"/>
      <c r="K89" s="1"/>
    </row>
    <row r="90" spans="2:11" x14ac:dyDescent="0.25">
      <c r="F90" s="1"/>
    </row>
    <row r="91" spans="2:11" x14ac:dyDescent="0.25">
      <c r="F91" s="1"/>
      <c r="H91" s="72"/>
      <c r="I91" s="72"/>
      <c r="J91" s="9"/>
      <c r="K91" s="9"/>
    </row>
    <row r="92" spans="2:11" x14ac:dyDescent="0.25">
      <c r="I92" s="1"/>
      <c r="J92" s="1"/>
      <c r="K92" s="1"/>
    </row>
    <row r="95" spans="2:11" x14ac:dyDescent="0.25">
      <c r="I95" s="1"/>
      <c r="J95" s="1"/>
      <c r="K95" s="1"/>
    </row>
    <row r="96" spans="2:11" x14ac:dyDescent="0.25">
      <c r="I96" s="1"/>
      <c r="J96" s="1"/>
      <c r="K96" s="1"/>
    </row>
  </sheetData>
  <mergeCells count="26">
    <mergeCell ref="A15:K15"/>
    <mergeCell ref="A19:K19"/>
    <mergeCell ref="A23:K23"/>
    <mergeCell ref="A31:K31"/>
    <mergeCell ref="A35:K35"/>
    <mergeCell ref="A27:K27"/>
    <mergeCell ref="A2:K2"/>
    <mergeCell ref="E5:G5"/>
    <mergeCell ref="H5:I5"/>
    <mergeCell ref="J5:K5"/>
    <mergeCell ref="B12:B13"/>
    <mergeCell ref="H87:I87"/>
    <mergeCell ref="H91:I91"/>
    <mergeCell ref="B59:H59"/>
    <mergeCell ref="B64:H64"/>
    <mergeCell ref="B67:H67"/>
    <mergeCell ref="B72:H72"/>
    <mergeCell ref="B75:H75"/>
    <mergeCell ref="B80:H80"/>
    <mergeCell ref="B83:H83"/>
    <mergeCell ref="B40:H40"/>
    <mergeCell ref="B43:H43"/>
    <mergeCell ref="B48:H48"/>
    <mergeCell ref="B51:H51"/>
    <mergeCell ref="B56:H56"/>
    <mergeCell ref="A55:K55"/>
  </mergeCells>
  <pageMargins left="0.7" right="0.7" top="0.75" bottom="0.75" header="0.3" footer="0.3"/>
  <pageSetup paperSize="9" scale="6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97"/>
  <sheetViews>
    <sheetView tabSelected="1" topLeftCell="A61" workbookViewId="0">
      <selection activeCell="T10" sqref="T10"/>
    </sheetView>
  </sheetViews>
  <sheetFormatPr defaultRowHeight="15" x14ac:dyDescent="0.25"/>
  <cols>
    <col min="1" max="1" width="3.28515625" customWidth="1"/>
    <col min="2" max="2" width="27.42578125" customWidth="1"/>
    <col min="3" max="4" width="13.140625" customWidth="1"/>
    <col min="5" max="5" width="13.140625" style="25" customWidth="1"/>
    <col min="6" max="6" width="12.85546875" customWidth="1"/>
    <col min="7" max="7" width="12.5703125" customWidth="1"/>
    <col min="8" max="8" width="10.85546875" customWidth="1"/>
    <col min="9" max="12" width="10.28515625" customWidth="1"/>
  </cols>
  <sheetData>
    <row r="2" spans="1:14" ht="45.75" customHeight="1" x14ac:dyDescent="0.25">
      <c r="A2" s="98" t="s">
        <v>48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4" spans="1:14" x14ac:dyDescent="0.25">
      <c r="A4" s="30" t="s">
        <v>28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31.5" customHeight="1" x14ac:dyDescent="0.25">
      <c r="A5" s="10"/>
      <c r="B5" s="11"/>
      <c r="C5" s="11"/>
      <c r="D5" s="11"/>
      <c r="E5" s="75" t="s">
        <v>24</v>
      </c>
      <c r="F5" s="76"/>
      <c r="G5" s="77"/>
      <c r="H5" s="78" t="s">
        <v>14</v>
      </c>
      <c r="I5" s="79"/>
      <c r="J5" s="78" t="s">
        <v>15</v>
      </c>
      <c r="K5" s="79"/>
      <c r="L5" s="16"/>
    </row>
    <row r="6" spans="1:14" ht="30" x14ac:dyDescent="0.25">
      <c r="A6" s="20" t="s">
        <v>0</v>
      </c>
      <c r="B6" s="20" t="s">
        <v>12</v>
      </c>
      <c r="C6" s="13" t="s">
        <v>13</v>
      </c>
      <c r="D6" s="13" t="s">
        <v>36</v>
      </c>
      <c r="E6" s="26" t="s">
        <v>25</v>
      </c>
      <c r="F6" s="14" t="s">
        <v>23</v>
      </c>
      <c r="G6" s="14" t="s">
        <v>26</v>
      </c>
      <c r="H6" s="13" t="s">
        <v>3</v>
      </c>
      <c r="I6" s="15" t="s">
        <v>4</v>
      </c>
      <c r="J6" s="13" t="s">
        <v>3</v>
      </c>
      <c r="K6" s="15" t="s">
        <v>4</v>
      </c>
      <c r="L6" s="17"/>
    </row>
    <row r="7" spans="1:14" x14ac:dyDescent="0.25">
      <c r="A7" s="4">
        <v>1</v>
      </c>
      <c r="B7" s="2" t="s">
        <v>16</v>
      </c>
      <c r="C7" s="12">
        <v>0</v>
      </c>
      <c r="D7" s="37">
        <v>3</v>
      </c>
      <c r="E7" s="27">
        <v>0</v>
      </c>
      <c r="F7" s="4">
        <v>34</v>
      </c>
      <c r="G7" s="4">
        <v>1</v>
      </c>
      <c r="H7" s="5">
        <f>ROUND(C7*F7*D7,2)</f>
        <v>0</v>
      </c>
      <c r="I7" s="5">
        <f>ROUND(H7*1.08,2)</f>
        <v>0</v>
      </c>
      <c r="J7" s="5">
        <f>ROUND(C7*G7*D7,2)</f>
        <v>0</v>
      </c>
      <c r="K7" s="5">
        <f>ROUND(J7*1.23,2)</f>
        <v>0</v>
      </c>
      <c r="L7" s="18"/>
    </row>
    <row r="8" spans="1:14" x14ac:dyDescent="0.25">
      <c r="A8" s="4">
        <v>2</v>
      </c>
      <c r="B8" s="2" t="s">
        <v>17</v>
      </c>
      <c r="C8" s="12">
        <v>0</v>
      </c>
      <c r="D8" s="37">
        <v>6</v>
      </c>
      <c r="E8" s="27">
        <v>0</v>
      </c>
      <c r="F8" s="4">
        <v>50</v>
      </c>
      <c r="G8" s="4">
        <v>0</v>
      </c>
      <c r="H8" s="5">
        <f t="shared" ref="H8:H9" si="0">ROUND(C8*F8*D8,2)</f>
        <v>0</v>
      </c>
      <c r="I8" s="5">
        <f t="shared" ref="I8:I9" si="1">ROUND(H8*1.08,2)</f>
        <v>0</v>
      </c>
      <c r="J8" s="5">
        <f t="shared" ref="J8" si="2">ROUND(C8*G8*D8,2)</f>
        <v>0</v>
      </c>
      <c r="K8" s="5">
        <f t="shared" ref="K8:K9" si="3">ROUND(J8*1.23,2)</f>
        <v>0</v>
      </c>
      <c r="L8" s="18"/>
    </row>
    <row r="9" spans="1:14" x14ac:dyDescent="0.25">
      <c r="A9" s="4">
        <v>3</v>
      </c>
      <c r="B9" s="2" t="s">
        <v>18</v>
      </c>
      <c r="C9" s="12">
        <v>0</v>
      </c>
      <c r="D9" s="37">
        <v>1</v>
      </c>
      <c r="E9" s="27">
        <v>0</v>
      </c>
      <c r="F9" s="4">
        <v>403</v>
      </c>
      <c r="G9" s="4">
        <v>258</v>
      </c>
      <c r="H9" s="5">
        <f t="shared" si="0"/>
        <v>0</v>
      </c>
      <c r="I9" s="5">
        <f t="shared" si="1"/>
        <v>0</v>
      </c>
      <c r="J9" s="5">
        <f>ROUND(C9*G9*D9,2)</f>
        <v>0</v>
      </c>
      <c r="K9" s="5">
        <f t="shared" si="3"/>
        <v>0</v>
      </c>
      <c r="L9" s="18"/>
    </row>
    <row r="10" spans="1:14" x14ac:dyDescent="0.25">
      <c r="A10" s="4"/>
      <c r="B10" s="2" t="s">
        <v>5</v>
      </c>
      <c r="C10" s="2"/>
      <c r="D10" s="2"/>
      <c r="E10" s="27"/>
      <c r="F10" s="4">
        <f t="shared" ref="F10:K10" si="4">SUM(F7:F9)</f>
        <v>487</v>
      </c>
      <c r="G10" s="4">
        <f t="shared" si="4"/>
        <v>259</v>
      </c>
      <c r="H10" s="5">
        <f t="shared" si="4"/>
        <v>0</v>
      </c>
      <c r="I10" s="5">
        <f t="shared" si="4"/>
        <v>0</v>
      </c>
      <c r="J10" s="5">
        <f t="shared" si="4"/>
        <v>0</v>
      </c>
      <c r="K10" s="5">
        <f t="shared" si="4"/>
        <v>0</v>
      </c>
      <c r="L10" s="18"/>
    </row>
    <row r="11" spans="1:14" x14ac:dyDescent="0.25">
      <c r="B11" s="6"/>
    </row>
    <row r="12" spans="1:14" ht="15" customHeight="1" x14ac:dyDescent="0.25">
      <c r="B12" s="92" t="s">
        <v>47</v>
      </c>
      <c r="C12" s="100"/>
      <c r="D12" s="100"/>
      <c r="E12" s="101"/>
      <c r="F12" s="4" t="s">
        <v>1</v>
      </c>
      <c r="G12" s="4" t="s">
        <v>3</v>
      </c>
      <c r="H12" s="4" t="s">
        <v>4</v>
      </c>
    </row>
    <row r="13" spans="1:14" x14ac:dyDescent="0.25">
      <c r="B13" s="93"/>
      <c r="C13" s="102"/>
      <c r="D13" s="102"/>
      <c r="E13" s="103"/>
      <c r="F13" s="2">
        <f>F10+G10</f>
        <v>746</v>
      </c>
      <c r="G13" s="19">
        <f>(H10+J10)</f>
        <v>0</v>
      </c>
      <c r="H13" s="19">
        <f>(I10+K10)</f>
        <v>0</v>
      </c>
    </row>
    <row r="15" spans="1:14" ht="32.25" customHeight="1" x14ac:dyDescent="0.25">
      <c r="A15" s="82" t="s">
        <v>37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29"/>
      <c r="M15" s="29"/>
      <c r="N15" s="29"/>
    </row>
    <row r="16" spans="1:14" ht="30" x14ac:dyDescent="0.25">
      <c r="B16" s="22" t="s">
        <v>46</v>
      </c>
      <c r="C16" s="15" t="s">
        <v>2</v>
      </c>
      <c r="D16" s="15" t="s">
        <v>3</v>
      </c>
      <c r="E16" s="15" t="s">
        <v>4</v>
      </c>
      <c r="G16" s="21"/>
    </row>
    <row r="17" spans="1:14" x14ac:dyDescent="0.25">
      <c r="B17" s="2">
        <v>38</v>
      </c>
      <c r="C17" s="23">
        <v>0</v>
      </c>
      <c r="D17" s="3">
        <f>ROUND(B17*C17,2)</f>
        <v>0</v>
      </c>
      <c r="E17" s="3">
        <f>ROUND(D17*1.23,2)</f>
        <v>0</v>
      </c>
      <c r="G17" s="21"/>
    </row>
    <row r="19" spans="1:14" x14ac:dyDescent="0.25">
      <c r="A19" s="88" t="s">
        <v>19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41"/>
      <c r="M19" s="41"/>
    </row>
    <row r="20" spans="1:14" ht="30" x14ac:dyDescent="0.25">
      <c r="B20" s="22" t="s">
        <v>21</v>
      </c>
      <c r="C20" s="15" t="s">
        <v>2</v>
      </c>
      <c r="D20" s="15" t="s">
        <v>3</v>
      </c>
      <c r="E20" s="15" t="s">
        <v>4</v>
      </c>
    </row>
    <row r="21" spans="1:14" x14ac:dyDescent="0.25">
      <c r="B21" s="2">
        <v>10</v>
      </c>
      <c r="C21" s="23">
        <v>0</v>
      </c>
      <c r="D21" s="3">
        <f>ROUND(B21*C21,2)</f>
        <v>0</v>
      </c>
      <c r="E21" s="3">
        <f>ROUND(D21*1.23,2)</f>
        <v>0</v>
      </c>
    </row>
    <row r="23" spans="1:14" ht="30.75" customHeight="1" x14ac:dyDescent="0.25">
      <c r="A23" s="82" t="s">
        <v>38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35"/>
      <c r="M23" s="29"/>
    </row>
    <row r="24" spans="1:14" x14ac:dyDescent="0.25">
      <c r="B24" s="7" t="s">
        <v>22</v>
      </c>
      <c r="C24" s="4" t="s">
        <v>2</v>
      </c>
      <c r="D24" s="4" t="s">
        <v>3</v>
      </c>
      <c r="E24" s="4" t="s">
        <v>4</v>
      </c>
    </row>
    <row r="25" spans="1:14" x14ac:dyDescent="0.25">
      <c r="B25" s="2">
        <v>1</v>
      </c>
      <c r="C25" s="23">
        <v>0</v>
      </c>
      <c r="D25" s="3">
        <f>B25*C25</f>
        <v>0</v>
      </c>
      <c r="E25" s="3">
        <f>D25*1.23</f>
        <v>0</v>
      </c>
    </row>
    <row r="27" spans="1:14" ht="27.75" customHeight="1" x14ac:dyDescent="0.25">
      <c r="A27" s="88" t="s">
        <v>39</v>
      </c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"/>
      <c r="M27" s="8"/>
    </row>
    <row r="28" spans="1:14" x14ac:dyDescent="0.25">
      <c r="B28" s="7" t="s">
        <v>22</v>
      </c>
      <c r="C28" s="4" t="s">
        <v>2</v>
      </c>
      <c r="D28" s="4" t="s">
        <v>3</v>
      </c>
      <c r="E28" s="4" t="s">
        <v>4</v>
      </c>
    </row>
    <row r="29" spans="1:14" x14ac:dyDescent="0.25">
      <c r="B29" s="2">
        <v>10</v>
      </c>
      <c r="C29" s="23">
        <v>0</v>
      </c>
      <c r="D29" s="3">
        <f>ROUND(B29*C29,2)</f>
        <v>0</v>
      </c>
      <c r="E29" s="3">
        <f>ROUND(D29*1.23,2)</f>
        <v>0</v>
      </c>
    </row>
    <row r="31" spans="1:14" ht="33" customHeight="1" x14ac:dyDescent="0.25">
      <c r="A31" s="82" t="s">
        <v>40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29"/>
      <c r="M31" s="29"/>
      <c r="N31" s="29"/>
    </row>
    <row r="32" spans="1:14" x14ac:dyDescent="0.25">
      <c r="B32" s="7" t="s">
        <v>22</v>
      </c>
      <c r="C32" s="4" t="s">
        <v>2</v>
      </c>
      <c r="D32" s="4" t="s">
        <v>3</v>
      </c>
      <c r="E32" s="4" t="s">
        <v>4</v>
      </c>
    </row>
    <row r="33" spans="1:13" x14ac:dyDescent="0.25">
      <c r="B33" s="2">
        <v>10</v>
      </c>
      <c r="C33" s="23">
        <v>0</v>
      </c>
      <c r="D33" s="3">
        <f>ROUND(B33*C33,2)</f>
        <v>0</v>
      </c>
      <c r="E33" s="3">
        <f>ROUND(D33*1.23,2)</f>
        <v>0</v>
      </c>
    </row>
    <row r="35" spans="1:13" ht="32.25" customHeight="1" x14ac:dyDescent="0.25">
      <c r="A35" s="82" t="s">
        <v>41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29"/>
      <c r="M35" s="29"/>
    </row>
    <row r="36" spans="1:13" x14ac:dyDescent="0.25">
      <c r="B36" s="7" t="s">
        <v>22</v>
      </c>
      <c r="C36" s="4" t="s">
        <v>2</v>
      </c>
      <c r="D36" s="4" t="s">
        <v>3</v>
      </c>
      <c r="E36" s="4" t="s">
        <v>4</v>
      </c>
    </row>
    <row r="37" spans="1:13" x14ac:dyDescent="0.25">
      <c r="B37" s="2">
        <v>10</v>
      </c>
      <c r="C37" s="23">
        <v>0</v>
      </c>
      <c r="D37" s="3">
        <f>ROUND(B37*C37,2)</f>
        <v>0</v>
      </c>
      <c r="E37" s="3">
        <f>ROUND(D37*1.23,2)</f>
        <v>0</v>
      </c>
    </row>
    <row r="39" spans="1:13" x14ac:dyDescent="0.25">
      <c r="A39" s="30" t="s">
        <v>42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x14ac:dyDescent="0.25">
      <c r="B40" s="73" t="s">
        <v>6</v>
      </c>
      <c r="C40" s="73"/>
      <c r="D40" s="73"/>
      <c r="E40" s="73"/>
      <c r="F40" s="72"/>
      <c r="G40" s="72"/>
      <c r="H40" s="72"/>
    </row>
    <row r="41" spans="1:13" x14ac:dyDescent="0.25">
      <c r="B41" s="7" t="s">
        <v>22</v>
      </c>
      <c r="C41" s="4" t="s">
        <v>2</v>
      </c>
      <c r="D41" s="2" t="s">
        <v>3</v>
      </c>
      <c r="E41" s="2" t="s">
        <v>4</v>
      </c>
      <c r="F41" s="24"/>
    </row>
    <row r="42" spans="1:13" x14ac:dyDescent="0.25">
      <c r="B42" s="2">
        <v>2</v>
      </c>
      <c r="C42" s="23">
        <v>0</v>
      </c>
      <c r="D42" s="3">
        <f>ROUND(B42*C42,2)</f>
        <v>0</v>
      </c>
      <c r="E42" s="3">
        <f>ROUND(D42*1.08,2)</f>
        <v>0</v>
      </c>
    </row>
    <row r="43" spans="1:13" x14ac:dyDescent="0.25">
      <c r="B43" s="73" t="s">
        <v>7</v>
      </c>
      <c r="C43" s="73"/>
      <c r="D43" s="73"/>
      <c r="E43" s="73"/>
      <c r="F43" s="72"/>
      <c r="G43" s="72"/>
      <c r="H43" s="72"/>
    </row>
    <row r="44" spans="1:13" x14ac:dyDescent="0.25">
      <c r="B44" s="7"/>
      <c r="C44" s="4" t="s">
        <v>2</v>
      </c>
      <c r="D44" s="2" t="s">
        <v>3</v>
      </c>
      <c r="E44" s="2" t="s">
        <v>4</v>
      </c>
      <c r="F44" s="24"/>
    </row>
    <row r="45" spans="1:13" x14ac:dyDescent="0.25">
      <c r="B45" s="2">
        <v>0</v>
      </c>
      <c r="C45" s="23">
        <v>0</v>
      </c>
      <c r="D45" s="3">
        <f>ROUND(B45*C45,2)</f>
        <v>0</v>
      </c>
      <c r="E45" s="3">
        <f>ROUND(D45*1.23,2)</f>
        <v>0</v>
      </c>
    </row>
    <row r="47" spans="1:13" x14ac:dyDescent="0.25">
      <c r="A47" s="30" t="s">
        <v>8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3" x14ac:dyDescent="0.25">
      <c r="B48" s="73" t="s">
        <v>6</v>
      </c>
      <c r="C48" s="73"/>
      <c r="D48" s="73"/>
      <c r="E48" s="73"/>
      <c r="F48" s="72"/>
      <c r="G48" s="72"/>
      <c r="H48" s="72"/>
    </row>
    <row r="49" spans="1:13" x14ac:dyDescent="0.25">
      <c r="B49" s="7" t="s">
        <v>22</v>
      </c>
      <c r="C49" s="4" t="s">
        <v>2</v>
      </c>
      <c r="D49" s="2" t="s">
        <v>3</v>
      </c>
      <c r="E49" s="2" t="s">
        <v>4</v>
      </c>
      <c r="F49" s="24"/>
    </row>
    <row r="50" spans="1:13" x14ac:dyDescent="0.25">
      <c r="B50" s="2">
        <v>10</v>
      </c>
      <c r="C50" s="23">
        <v>0</v>
      </c>
      <c r="D50" s="3">
        <f>ROUND(B50*C50,2)</f>
        <v>0</v>
      </c>
      <c r="E50" s="3">
        <f>ROUND(D50*1.08,2)</f>
        <v>0</v>
      </c>
    </row>
    <row r="51" spans="1:13" x14ac:dyDescent="0.25">
      <c r="B51" s="73" t="s">
        <v>7</v>
      </c>
      <c r="C51" s="73"/>
      <c r="D51" s="73"/>
      <c r="E51" s="73"/>
      <c r="F51" s="72"/>
      <c r="G51" s="72"/>
      <c r="H51" s="72"/>
    </row>
    <row r="52" spans="1:13" x14ac:dyDescent="0.25">
      <c r="B52" s="7"/>
      <c r="C52" s="4" t="s">
        <v>2</v>
      </c>
      <c r="D52" s="2" t="s">
        <v>3</v>
      </c>
      <c r="E52" s="2" t="s">
        <v>4</v>
      </c>
      <c r="F52" s="24"/>
    </row>
    <row r="53" spans="1:13" x14ac:dyDescent="0.25">
      <c r="B53" s="2">
        <v>5</v>
      </c>
      <c r="C53" s="23">
        <v>0</v>
      </c>
      <c r="D53" s="3">
        <f>ROUND(B53*C53,2)</f>
        <v>0</v>
      </c>
      <c r="E53" s="3">
        <f>ROUND(D53*1.23,2)</f>
        <v>0</v>
      </c>
    </row>
    <row r="55" spans="1:13" x14ac:dyDescent="0.25">
      <c r="A55" s="88" t="s">
        <v>20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41"/>
      <c r="M55" s="41"/>
    </row>
    <row r="56" spans="1:13" x14ac:dyDescent="0.25">
      <c r="B56" s="73" t="s">
        <v>6</v>
      </c>
      <c r="C56" s="73"/>
      <c r="D56" s="73"/>
      <c r="E56" s="73"/>
      <c r="F56" s="72"/>
      <c r="G56" s="72"/>
      <c r="H56" s="72"/>
    </row>
    <row r="57" spans="1:13" x14ac:dyDescent="0.25">
      <c r="B57" s="7" t="s">
        <v>22</v>
      </c>
      <c r="C57" s="28" t="s">
        <v>2</v>
      </c>
      <c r="D57" s="2" t="s">
        <v>3</v>
      </c>
      <c r="E57" s="2" t="s">
        <v>4</v>
      </c>
      <c r="F57" s="24"/>
    </row>
    <row r="58" spans="1:13" x14ac:dyDescent="0.25">
      <c r="B58" s="2">
        <v>5</v>
      </c>
      <c r="C58" s="23">
        <v>0</v>
      </c>
      <c r="D58" s="3">
        <f>ROUND(B58*C58,2)</f>
        <v>0</v>
      </c>
      <c r="E58" s="3">
        <f>ROUND(D58*1.08,2)</f>
        <v>0</v>
      </c>
    </row>
    <row r="59" spans="1:13" x14ac:dyDescent="0.25">
      <c r="B59" s="73" t="s">
        <v>7</v>
      </c>
      <c r="C59" s="73"/>
      <c r="D59" s="73"/>
      <c r="E59" s="73"/>
      <c r="F59" s="72"/>
      <c r="G59" s="72"/>
      <c r="H59" s="72"/>
    </row>
    <row r="60" spans="1:13" x14ac:dyDescent="0.25">
      <c r="B60" s="7"/>
      <c r="C60" s="28" t="s">
        <v>2</v>
      </c>
      <c r="D60" s="2" t="s">
        <v>3</v>
      </c>
      <c r="E60" s="2" t="s">
        <v>4</v>
      </c>
      <c r="F60" s="24"/>
    </row>
    <row r="61" spans="1:13" x14ac:dyDescent="0.25">
      <c r="B61" s="2">
        <v>2</v>
      </c>
      <c r="C61" s="23">
        <v>0</v>
      </c>
      <c r="D61" s="3">
        <f>B61*C61</f>
        <v>0</v>
      </c>
      <c r="E61" s="3">
        <f>ROUND(D61*1.23,2)</f>
        <v>0</v>
      </c>
    </row>
    <row r="63" spans="1:13" x14ac:dyDescent="0.25">
      <c r="A63" s="30" t="s">
        <v>9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spans="1:13" x14ac:dyDescent="0.25">
      <c r="B64" s="73" t="s">
        <v>6</v>
      </c>
      <c r="C64" s="73"/>
      <c r="D64" s="73"/>
      <c r="E64" s="73"/>
      <c r="F64" s="72"/>
      <c r="G64" s="72"/>
      <c r="H64" s="72"/>
    </row>
    <row r="65" spans="1:13" x14ac:dyDescent="0.25">
      <c r="B65" s="7" t="s">
        <v>22</v>
      </c>
      <c r="C65" s="2" t="s">
        <v>2</v>
      </c>
      <c r="D65" s="2" t="s">
        <v>3</v>
      </c>
      <c r="E65" s="2" t="s">
        <v>4</v>
      </c>
      <c r="F65" s="24"/>
    </row>
    <row r="66" spans="1:13" x14ac:dyDescent="0.25">
      <c r="B66" s="2">
        <v>10</v>
      </c>
      <c r="C66" s="23">
        <v>0</v>
      </c>
      <c r="D66" s="3">
        <f>ROUND(B66*C66,2)</f>
        <v>0</v>
      </c>
      <c r="E66" s="3">
        <f>ROUND(D66*1.08,2)</f>
        <v>0</v>
      </c>
    </row>
    <row r="67" spans="1:13" x14ac:dyDescent="0.25">
      <c r="B67" s="73" t="s">
        <v>7</v>
      </c>
      <c r="C67" s="73"/>
      <c r="D67" s="73"/>
      <c r="E67" s="73"/>
      <c r="F67" s="72"/>
      <c r="G67" s="72"/>
      <c r="H67" s="72"/>
    </row>
    <row r="68" spans="1:13" x14ac:dyDescent="0.25">
      <c r="B68" s="7"/>
      <c r="C68" s="2" t="s">
        <v>2</v>
      </c>
      <c r="D68" s="2" t="s">
        <v>3</v>
      </c>
      <c r="E68" s="2" t="s">
        <v>4</v>
      </c>
      <c r="F68" s="24"/>
    </row>
    <row r="69" spans="1:13" x14ac:dyDescent="0.25">
      <c r="B69" s="2">
        <v>5</v>
      </c>
      <c r="C69" s="23">
        <v>0</v>
      </c>
      <c r="D69" s="3">
        <f>ROUND(B69*C69,2)</f>
        <v>0</v>
      </c>
      <c r="E69" s="3">
        <f>ROUND(D69*1.23,2)</f>
        <v>0</v>
      </c>
    </row>
    <row r="71" spans="1:13" x14ac:dyDescent="0.25">
      <c r="A71" s="30" t="s">
        <v>10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25">
      <c r="B72" s="73" t="s">
        <v>6</v>
      </c>
      <c r="C72" s="73"/>
      <c r="D72" s="73"/>
      <c r="E72" s="73"/>
      <c r="F72" s="72"/>
      <c r="G72" s="72"/>
      <c r="H72" s="72"/>
    </row>
    <row r="73" spans="1:13" x14ac:dyDescent="0.25">
      <c r="B73" s="7" t="s">
        <v>22</v>
      </c>
      <c r="C73" s="2" t="s">
        <v>2</v>
      </c>
      <c r="D73" s="2" t="s">
        <v>3</v>
      </c>
      <c r="E73" s="2" t="s">
        <v>4</v>
      </c>
      <c r="F73" s="24"/>
    </row>
    <row r="74" spans="1:13" x14ac:dyDescent="0.25">
      <c r="B74" s="2">
        <v>1</v>
      </c>
      <c r="C74" s="23">
        <v>0</v>
      </c>
      <c r="D74" s="3">
        <f>ROUND(B74*C74,2)</f>
        <v>0</v>
      </c>
      <c r="E74" s="3">
        <f>ROUND(D74*1.08,2)</f>
        <v>0</v>
      </c>
    </row>
    <row r="75" spans="1:13" x14ac:dyDescent="0.25">
      <c r="B75" s="73" t="s">
        <v>7</v>
      </c>
      <c r="C75" s="73"/>
      <c r="D75" s="73"/>
      <c r="E75" s="73"/>
      <c r="F75" s="72"/>
      <c r="G75" s="72"/>
      <c r="H75" s="72"/>
    </row>
    <row r="76" spans="1:13" x14ac:dyDescent="0.25">
      <c r="B76" s="7"/>
      <c r="C76" s="2" t="s">
        <v>2</v>
      </c>
      <c r="D76" s="2" t="s">
        <v>3</v>
      </c>
      <c r="E76" s="2" t="s">
        <v>4</v>
      </c>
      <c r="F76" s="24"/>
    </row>
    <row r="77" spans="1:13" x14ac:dyDescent="0.25">
      <c r="B77" s="2">
        <v>0</v>
      </c>
      <c r="C77" s="23">
        <v>0</v>
      </c>
      <c r="D77" s="3">
        <f>ROUND(B77*C77,2)</f>
        <v>0</v>
      </c>
      <c r="E77" s="3">
        <f>ROUND(D77*1.23,2)</f>
        <v>0</v>
      </c>
    </row>
    <row r="79" spans="1:13" x14ac:dyDescent="0.25">
      <c r="A79" s="30" t="s">
        <v>11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</row>
    <row r="80" spans="1:13" x14ac:dyDescent="0.25">
      <c r="B80" s="73" t="s">
        <v>6</v>
      </c>
      <c r="C80" s="73"/>
      <c r="D80" s="73"/>
      <c r="E80" s="73"/>
      <c r="F80" s="72"/>
      <c r="G80" s="72"/>
      <c r="H80" s="72"/>
    </row>
    <row r="81" spans="2:12" x14ac:dyDescent="0.25">
      <c r="B81" s="7" t="s">
        <v>22</v>
      </c>
      <c r="C81" s="2" t="s">
        <v>2</v>
      </c>
      <c r="D81" s="2" t="s">
        <v>3</v>
      </c>
      <c r="E81" s="2" t="s">
        <v>4</v>
      </c>
      <c r="F81" s="24"/>
    </row>
    <row r="82" spans="2:12" x14ac:dyDescent="0.25">
      <c r="B82" s="2">
        <v>1</v>
      </c>
      <c r="C82" s="23">
        <v>0</v>
      </c>
      <c r="D82" s="3">
        <f>ROUND(B82*C82,2)</f>
        <v>0</v>
      </c>
      <c r="E82" s="3">
        <f>ROUND(D82*1.08,2)</f>
        <v>0</v>
      </c>
    </row>
    <row r="83" spans="2:12" x14ac:dyDescent="0.25">
      <c r="B83" s="73" t="s">
        <v>7</v>
      </c>
      <c r="C83" s="73"/>
      <c r="D83" s="73"/>
      <c r="E83" s="73"/>
      <c r="F83" s="72"/>
      <c r="G83" s="72"/>
      <c r="H83" s="72"/>
    </row>
    <row r="84" spans="2:12" x14ac:dyDescent="0.25">
      <c r="B84" s="7"/>
      <c r="C84" s="2" t="s">
        <v>2</v>
      </c>
      <c r="D84" s="2" t="s">
        <v>3</v>
      </c>
      <c r="E84" s="2" t="s">
        <v>4</v>
      </c>
      <c r="F84" s="24"/>
    </row>
    <row r="85" spans="2:12" x14ac:dyDescent="0.25">
      <c r="B85" s="2">
        <v>0</v>
      </c>
      <c r="C85" s="23">
        <v>0</v>
      </c>
      <c r="D85" s="3">
        <f>ROUND(B85*C85,2)</f>
        <v>0</v>
      </c>
      <c r="E85" s="3">
        <f>ROUND(D85*1.23,2)</f>
        <v>0</v>
      </c>
    </row>
    <row r="86" spans="2:12" x14ac:dyDescent="0.25">
      <c r="F86" s="1"/>
      <c r="G86" s="1"/>
      <c r="H86" s="1"/>
    </row>
    <row r="88" spans="2:12" s="57" customFormat="1" ht="18.75" x14ac:dyDescent="0.3">
      <c r="B88" s="96" t="s">
        <v>45</v>
      </c>
      <c r="C88" s="97"/>
      <c r="D88" s="70">
        <f>G13+D17+D21+D25+D29+D33+D37+D42+D45+D50+D53+D58+D61+D66+D69+D74+D77+D82+D85</f>
        <v>0</v>
      </c>
      <c r="E88" s="59"/>
      <c r="H88" s="95"/>
      <c r="I88" s="95"/>
      <c r="J88" s="60"/>
      <c r="K88" s="60"/>
      <c r="L88" s="60"/>
    </row>
    <row r="89" spans="2:12" s="57" customFormat="1" ht="18.75" x14ac:dyDescent="0.3">
      <c r="B89" s="96" t="s">
        <v>44</v>
      </c>
      <c r="C89" s="97"/>
      <c r="D89" s="70">
        <f>H13+E17+E21+E25+E29+E33+E37+E42+E45+E50+E53+E58+E61+E66+E69+E74+E77+E82+E85</f>
        <v>0</v>
      </c>
      <c r="E89" s="59"/>
      <c r="I89" s="58"/>
      <c r="J89" s="58"/>
      <c r="K89" s="58"/>
      <c r="L89" s="58"/>
    </row>
    <row r="90" spans="2:12" x14ac:dyDescent="0.25">
      <c r="I90" s="1"/>
      <c r="J90" s="1"/>
      <c r="K90" s="1"/>
      <c r="L90" s="1"/>
    </row>
    <row r="91" spans="2:12" x14ac:dyDescent="0.25">
      <c r="F91" s="1"/>
    </row>
    <row r="92" spans="2:12" x14ac:dyDescent="0.25">
      <c r="F92" s="1"/>
      <c r="H92" s="72"/>
      <c r="I92" s="72"/>
      <c r="J92" s="9"/>
      <c r="K92" s="9"/>
      <c r="L92" s="9"/>
    </row>
    <row r="93" spans="2:12" x14ac:dyDescent="0.25">
      <c r="I93" s="1"/>
      <c r="J93" s="1"/>
      <c r="K93" s="1"/>
      <c r="L93" s="1"/>
    </row>
    <row r="96" spans="2:12" x14ac:dyDescent="0.25">
      <c r="I96" s="1"/>
      <c r="J96" s="1"/>
      <c r="K96" s="1"/>
      <c r="L96" s="1"/>
    </row>
    <row r="97" spans="9:12" x14ac:dyDescent="0.25">
      <c r="I97" s="1"/>
      <c r="J97" s="1"/>
      <c r="K97" s="1"/>
      <c r="L97" s="1"/>
    </row>
  </sheetData>
  <mergeCells count="28">
    <mergeCell ref="B88:C88"/>
    <mergeCell ref="A2:K2"/>
    <mergeCell ref="A27:K27"/>
    <mergeCell ref="H5:I5"/>
    <mergeCell ref="J5:K5"/>
    <mergeCell ref="E5:G5"/>
    <mergeCell ref="A31:K31"/>
    <mergeCell ref="A23:K23"/>
    <mergeCell ref="A19:K19"/>
    <mergeCell ref="A15:K15"/>
    <mergeCell ref="A35:K35"/>
    <mergeCell ref="B12:E13"/>
    <mergeCell ref="B89:C89"/>
    <mergeCell ref="H88:I88"/>
    <mergeCell ref="H92:I92"/>
    <mergeCell ref="B40:H40"/>
    <mergeCell ref="B43:H43"/>
    <mergeCell ref="B48:H48"/>
    <mergeCell ref="B51:H51"/>
    <mergeCell ref="B56:H56"/>
    <mergeCell ref="B75:H75"/>
    <mergeCell ref="B80:H80"/>
    <mergeCell ref="B83:H83"/>
    <mergeCell ref="B59:H59"/>
    <mergeCell ref="B64:H64"/>
    <mergeCell ref="B67:H67"/>
    <mergeCell ref="B72:H72"/>
    <mergeCell ref="A55:K55"/>
  </mergeCells>
  <pageMargins left="0.7" right="0.7" top="0.75" bottom="0.75" header="0.3" footer="0.3"/>
  <pageSetup paperSize="9" scale="63" fitToHeight="0" orientation="portrait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część I ADM-1</vt:lpstr>
      <vt:lpstr>część II ADM-1</vt:lpstr>
      <vt:lpstr>część III ADM-2</vt:lpstr>
      <vt:lpstr>część IV ADM-3</vt:lpstr>
      <vt:lpstr>część V-ADM-4</vt:lpstr>
      <vt:lpstr> ADM-5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Wellmar_2</dc:creator>
  <cp:lastModifiedBy>Katarzyna Lijewska</cp:lastModifiedBy>
  <cp:lastPrinted>2025-05-30T06:57:19Z</cp:lastPrinted>
  <dcterms:created xsi:type="dcterms:W3CDTF">2019-01-26T18:02:23Z</dcterms:created>
  <dcterms:modified xsi:type="dcterms:W3CDTF">2025-06-03T12:46:53Z</dcterms:modified>
</cp:coreProperties>
</file>