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isma\wniosek o ustalenie procedury\2025 - 2027\kosztorysy\kosztorysy zablokowane\"/>
    </mc:Choice>
  </mc:AlternateContent>
  <xr:revisionPtr revIDLastSave="0" documentId="13_ncr:1_{26440C3A-932C-4D9E-BCA1-8FD1086F9BEA}" xr6:coauthVersionLast="47" xr6:coauthVersionMax="47" xr10:uidLastSave="{00000000-0000-0000-0000-000000000000}"/>
  <bookViews>
    <workbookView xWindow="-120" yWindow="-120" windowWidth="29040" windowHeight="17640" tabRatio="729" xr2:uid="{4F46E33E-BBF3-405A-B3B8-9500B4734448}"/>
  </bookViews>
  <sheets>
    <sheet name="Arkusz2" sheetId="2" r:id="rId1"/>
    <sheet name="Arkusz1" sheetId="1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0" sheetId="10" r:id="rId10"/>
    <sheet name="Arkusz11" sheetId="11" r:id="rId11"/>
    <sheet name="Arkusz12" sheetId="12" r:id="rId12"/>
    <sheet name="Arkusz13" sheetId="13" r:id="rId13"/>
    <sheet name="Arkusz14" sheetId="14" r:id="rId1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2" l="1"/>
  <c r="B17" i="2"/>
  <c r="F29" i="11" l="1"/>
  <c r="G29" i="11" s="1"/>
  <c r="F165" i="14"/>
  <c r="G165" i="14" s="1"/>
  <c r="F156" i="14"/>
  <c r="G156" i="14" s="1"/>
  <c r="F150" i="14"/>
  <c r="G150" i="14" s="1"/>
  <c r="F141" i="14"/>
  <c r="G141" i="14" s="1"/>
  <c r="F138" i="14"/>
  <c r="G138" i="14" s="1"/>
  <c r="F132" i="14"/>
  <c r="G132" i="14" s="1"/>
  <c r="F126" i="14"/>
  <c r="G126" i="14" s="1"/>
  <c r="F117" i="14"/>
  <c r="G117" i="14" s="1"/>
  <c r="F114" i="14"/>
  <c r="G114" i="14" s="1"/>
  <c r="F106" i="14"/>
  <c r="G106" i="14" s="1"/>
  <c r="F97" i="14"/>
  <c r="G97" i="14" s="1"/>
  <c r="F89" i="14"/>
  <c r="G89" i="14" s="1"/>
  <c r="F85" i="14"/>
  <c r="G85" i="14" s="1"/>
  <c r="F79" i="14"/>
  <c r="G79" i="14" s="1"/>
  <c r="F74" i="14"/>
  <c r="G74" i="14" s="1"/>
  <c r="F68" i="14"/>
  <c r="G68" i="14" s="1"/>
  <c r="F59" i="14"/>
  <c r="G59" i="14" s="1"/>
  <c r="F56" i="14"/>
  <c r="G56" i="14" s="1"/>
  <c r="F51" i="14"/>
  <c r="G51" i="14" s="1"/>
  <c r="F44" i="14"/>
  <c r="G44" i="14" s="1"/>
  <c r="F40" i="14"/>
  <c r="G40" i="14" s="1"/>
  <c r="F36" i="14"/>
  <c r="G36" i="14" s="1"/>
  <c r="F29" i="14"/>
  <c r="G29" i="14" s="1"/>
  <c r="F24" i="14"/>
  <c r="G24" i="14" s="1"/>
  <c r="F19" i="14"/>
  <c r="G19" i="14" s="1"/>
  <c r="F12" i="14"/>
  <c r="G12" i="14" s="1"/>
  <c r="F5" i="14"/>
  <c r="G5" i="14" s="1"/>
  <c r="B26" i="2"/>
  <c r="B25" i="2"/>
  <c r="F67" i="13"/>
  <c r="G67" i="13" s="1"/>
  <c r="F59" i="13"/>
  <c r="G59" i="13" s="1"/>
  <c r="F55" i="13"/>
  <c r="G55" i="13" s="1"/>
  <c r="F49" i="13"/>
  <c r="G49" i="13" s="1"/>
  <c r="F44" i="13"/>
  <c r="G44" i="13" s="1"/>
  <c r="F38" i="13"/>
  <c r="G38" i="13" s="1"/>
  <c r="F29" i="13"/>
  <c r="G29" i="13" s="1"/>
  <c r="F26" i="13"/>
  <c r="G26" i="13" s="1"/>
  <c r="F21" i="13"/>
  <c r="G21" i="13" s="1"/>
  <c r="F14" i="13"/>
  <c r="G14" i="13" s="1"/>
  <c r="F10" i="13"/>
  <c r="G10" i="13" s="1"/>
  <c r="F6" i="13"/>
  <c r="G6" i="13" s="1"/>
  <c r="B24" i="2"/>
  <c r="F6" i="12"/>
  <c r="G6" i="12" s="1"/>
  <c r="F10" i="12"/>
  <c r="G10" i="12" s="1"/>
  <c r="F14" i="12"/>
  <c r="G14" i="12" s="1"/>
  <c r="F21" i="12"/>
  <c r="G21" i="12" s="1"/>
  <c r="F26" i="12"/>
  <c r="G26" i="12" s="1"/>
  <c r="F29" i="12"/>
  <c r="G29" i="12" s="1"/>
  <c r="F38" i="12"/>
  <c r="G38" i="12" s="1"/>
  <c r="F46" i="12"/>
  <c r="G46" i="12" s="1"/>
  <c r="F51" i="12"/>
  <c r="G51" i="12" s="1"/>
  <c r="F57" i="12"/>
  <c r="G57" i="12" s="1"/>
  <c r="F61" i="12"/>
  <c r="G61" i="12" s="1"/>
  <c r="F69" i="12"/>
  <c r="G69" i="12" s="1"/>
  <c r="B23" i="2"/>
  <c r="F172" i="11"/>
  <c r="G172" i="11" s="1"/>
  <c r="F163" i="11"/>
  <c r="G163" i="11" s="1"/>
  <c r="F157" i="11"/>
  <c r="G157" i="11" s="1"/>
  <c r="F148" i="11"/>
  <c r="G148" i="11" s="1"/>
  <c r="F145" i="11"/>
  <c r="G145" i="11" s="1"/>
  <c r="F139" i="11"/>
  <c r="G139" i="11" s="1"/>
  <c r="F133" i="11"/>
  <c r="G133" i="11" s="1"/>
  <c r="F124" i="11"/>
  <c r="G124" i="11" s="1"/>
  <c r="F121" i="11"/>
  <c r="G121" i="11" s="1"/>
  <c r="F113" i="11"/>
  <c r="G113" i="11" s="1"/>
  <c r="F104" i="11"/>
  <c r="G104" i="11" s="1"/>
  <c r="F96" i="11"/>
  <c r="G96" i="11" s="1"/>
  <c r="F92" i="11"/>
  <c r="G92" i="11" s="1"/>
  <c r="F86" i="11"/>
  <c r="G86" i="11" s="1"/>
  <c r="F81" i="11"/>
  <c r="G81" i="11" s="1"/>
  <c r="F68" i="11"/>
  <c r="G68" i="11" s="1"/>
  <c r="F59" i="11"/>
  <c r="G59" i="11" s="1"/>
  <c r="F56" i="11"/>
  <c r="G56" i="11" s="1"/>
  <c r="F51" i="11"/>
  <c r="G51" i="11" s="1"/>
  <c r="F44" i="11"/>
  <c r="G44" i="11" s="1"/>
  <c r="F40" i="11"/>
  <c r="G40" i="11" s="1"/>
  <c r="F36" i="11"/>
  <c r="G36" i="11" s="1"/>
  <c r="F24" i="11"/>
  <c r="G24" i="11" s="1"/>
  <c r="F19" i="11"/>
  <c r="G19" i="11" s="1"/>
  <c r="F12" i="11"/>
  <c r="G12" i="11" s="1"/>
  <c r="F5" i="11"/>
  <c r="G5" i="11" s="1"/>
  <c r="G173" i="14" l="1"/>
  <c r="G76" i="12"/>
  <c r="G73" i="13"/>
  <c r="G180" i="11"/>
  <c r="E77" i="12" l="1"/>
  <c r="E78" i="12" s="1"/>
  <c r="E181" i="11"/>
  <c r="E182" i="11" s="1"/>
  <c r="E74" i="13"/>
  <c r="E75" i="13" s="1"/>
  <c r="E76" i="13" s="1"/>
  <c r="C25" i="2" s="1"/>
  <c r="E174" i="14"/>
  <c r="E175" i="14" s="1"/>
  <c r="E176" i="14" s="1"/>
  <c r="C26" i="2" s="1"/>
  <c r="E26" i="2" l="1"/>
  <c r="E25" i="2"/>
  <c r="E79" i="12"/>
  <c r="C24" i="2" s="1"/>
  <c r="E183" i="11"/>
  <c r="C23" i="2" s="1"/>
  <c r="F74" i="10"/>
  <c r="G74" i="10" s="1"/>
  <c r="F66" i="10"/>
  <c r="G66" i="10" s="1"/>
  <c r="F62" i="10"/>
  <c r="G62" i="10" s="1"/>
  <c r="F56" i="10"/>
  <c r="G56" i="10" s="1"/>
  <c r="F51" i="10"/>
  <c r="G51" i="10" s="1"/>
  <c r="F44" i="10"/>
  <c r="G44" i="10" s="1"/>
  <c r="F39" i="10"/>
  <c r="G39" i="10" s="1"/>
  <c r="F30" i="10"/>
  <c r="G30" i="10" s="1"/>
  <c r="F27" i="10"/>
  <c r="G27" i="10" s="1"/>
  <c r="F22" i="10"/>
  <c r="G22" i="10" s="1"/>
  <c r="F15" i="10"/>
  <c r="G15" i="10" s="1"/>
  <c r="F11" i="10"/>
  <c r="G11" i="10" s="1"/>
  <c r="F7" i="10"/>
  <c r="G7" i="10" s="1"/>
  <c r="B21" i="2"/>
  <c r="F172" i="9"/>
  <c r="G172" i="9" s="1"/>
  <c r="F163" i="9"/>
  <c r="G163" i="9" s="1"/>
  <c r="F157" i="9"/>
  <c r="G157" i="9" s="1"/>
  <c r="F148" i="9"/>
  <c r="G148" i="9" s="1"/>
  <c r="F145" i="9"/>
  <c r="G145" i="9" s="1"/>
  <c r="F139" i="9"/>
  <c r="G139" i="9" s="1"/>
  <c r="F133" i="9"/>
  <c r="G133" i="9" s="1"/>
  <c r="F124" i="9"/>
  <c r="G124" i="9" s="1"/>
  <c r="F121" i="9"/>
  <c r="G121" i="9" s="1"/>
  <c r="F113" i="9"/>
  <c r="G113" i="9" s="1"/>
  <c r="F104" i="9"/>
  <c r="G104" i="9" s="1"/>
  <c r="F96" i="9"/>
  <c r="G96" i="9" s="1"/>
  <c r="F92" i="9"/>
  <c r="G92" i="9" s="1"/>
  <c r="F86" i="9"/>
  <c r="G86" i="9" s="1"/>
  <c r="F81" i="9"/>
  <c r="G81" i="9" s="1"/>
  <c r="F74" i="9"/>
  <c r="G74" i="9" s="1"/>
  <c r="F69" i="9"/>
  <c r="G69" i="9" s="1"/>
  <c r="F60" i="9"/>
  <c r="G60" i="9" s="1"/>
  <c r="F57" i="9"/>
  <c r="G57" i="9" s="1"/>
  <c r="F52" i="9"/>
  <c r="G52" i="9" s="1"/>
  <c r="F45" i="9"/>
  <c r="G45" i="9" s="1"/>
  <c r="F41" i="9"/>
  <c r="G41" i="9" s="1"/>
  <c r="F37" i="9"/>
  <c r="G37" i="9" s="1"/>
  <c r="F30" i="9"/>
  <c r="G30" i="9" s="1"/>
  <c r="F25" i="9"/>
  <c r="G25" i="9" s="1"/>
  <c r="F20" i="9"/>
  <c r="G20" i="9" s="1"/>
  <c r="F13" i="9"/>
  <c r="G13" i="9" s="1"/>
  <c r="F6" i="9"/>
  <c r="G6" i="9" s="1"/>
  <c r="C20" i="2"/>
  <c r="B20" i="2"/>
  <c r="F44" i="8"/>
  <c r="G44" i="8" s="1"/>
  <c r="F40" i="8"/>
  <c r="G40" i="8" s="1"/>
  <c r="F35" i="8"/>
  <c r="G35" i="8" s="1"/>
  <c r="F32" i="8"/>
  <c r="G32" i="8" s="1"/>
  <c r="F27" i="8"/>
  <c r="G27" i="8" s="1"/>
  <c r="F22" i="8"/>
  <c r="G22" i="8" s="1"/>
  <c r="F16" i="8"/>
  <c r="G16" i="8" s="1"/>
  <c r="F12" i="8"/>
  <c r="G12" i="8" s="1"/>
  <c r="F9" i="8"/>
  <c r="G9" i="8" s="1"/>
  <c r="F5" i="8"/>
  <c r="G5" i="8" s="1"/>
  <c r="B19" i="2"/>
  <c r="F71" i="7"/>
  <c r="G71" i="7" s="1"/>
  <c r="F63" i="7"/>
  <c r="G63" i="7" s="1"/>
  <c r="F59" i="7"/>
  <c r="G59" i="7" s="1"/>
  <c r="F53" i="7"/>
  <c r="G53" i="7" s="1"/>
  <c r="F48" i="7"/>
  <c r="G48" i="7" s="1"/>
  <c r="F42" i="7"/>
  <c r="G42" i="7" s="1"/>
  <c r="F38" i="7"/>
  <c r="G38" i="7" s="1"/>
  <c r="F29" i="7"/>
  <c r="G29" i="7" s="1"/>
  <c r="F26" i="7"/>
  <c r="G26" i="7" s="1"/>
  <c r="F21" i="7"/>
  <c r="G21" i="7" s="1"/>
  <c r="F14" i="7"/>
  <c r="G14" i="7" s="1"/>
  <c r="F10" i="7"/>
  <c r="G10" i="7" s="1"/>
  <c r="F6" i="7"/>
  <c r="G6" i="7" s="1"/>
  <c r="B18" i="2"/>
  <c r="F75" i="6"/>
  <c r="G75" i="6" s="1"/>
  <c r="F67" i="6"/>
  <c r="G67" i="6" s="1"/>
  <c r="F63" i="6"/>
  <c r="G63" i="6" s="1"/>
  <c r="F57" i="6"/>
  <c r="G57" i="6" s="1"/>
  <c r="F52" i="6"/>
  <c r="G52" i="6" s="1"/>
  <c r="F38" i="6"/>
  <c r="G38" i="6" s="1"/>
  <c r="F29" i="6"/>
  <c r="G29" i="6" s="1"/>
  <c r="F26" i="6"/>
  <c r="G26" i="6" s="1"/>
  <c r="F21" i="6"/>
  <c r="G21" i="6" s="1"/>
  <c r="F14" i="6"/>
  <c r="G14" i="6" s="1"/>
  <c r="F10" i="6"/>
  <c r="G10" i="6" s="1"/>
  <c r="F6" i="6"/>
  <c r="G6" i="6" s="1"/>
  <c r="F174" i="5"/>
  <c r="G174" i="5" s="1"/>
  <c r="F165" i="5"/>
  <c r="G165" i="5" s="1"/>
  <c r="F159" i="5"/>
  <c r="G159" i="5" s="1"/>
  <c r="F150" i="5"/>
  <c r="G150" i="5" s="1"/>
  <c r="F147" i="5"/>
  <c r="G147" i="5" s="1"/>
  <c r="F141" i="5"/>
  <c r="G141" i="5" s="1"/>
  <c r="F135" i="5"/>
  <c r="G135" i="5" s="1"/>
  <c r="F126" i="5"/>
  <c r="G126" i="5" s="1"/>
  <c r="F123" i="5"/>
  <c r="G123" i="5" s="1"/>
  <c r="F115" i="5"/>
  <c r="G115" i="5" s="1"/>
  <c r="F106" i="5"/>
  <c r="G106" i="5" s="1"/>
  <c r="F98" i="5"/>
  <c r="G98" i="5" s="1"/>
  <c r="F94" i="5"/>
  <c r="G94" i="5" s="1"/>
  <c r="F88" i="5"/>
  <c r="G88" i="5" s="1"/>
  <c r="F83" i="5"/>
  <c r="G83" i="5" s="1"/>
  <c r="F69" i="5"/>
  <c r="G69" i="5" s="1"/>
  <c r="F60" i="5"/>
  <c r="G60" i="5" s="1"/>
  <c r="F57" i="5"/>
  <c r="G57" i="5" s="1"/>
  <c r="F52" i="5"/>
  <c r="G52" i="5" s="1"/>
  <c r="F45" i="5"/>
  <c r="G45" i="5" s="1"/>
  <c r="F41" i="5"/>
  <c r="G41" i="5" s="1"/>
  <c r="F37" i="5"/>
  <c r="G37" i="5" s="1"/>
  <c r="F30" i="5"/>
  <c r="G30" i="5" s="1"/>
  <c r="F25" i="5"/>
  <c r="G25" i="5" s="1"/>
  <c r="F20" i="5"/>
  <c r="G20" i="5" s="1"/>
  <c r="F13" i="5"/>
  <c r="G13" i="5" s="1"/>
  <c r="F6" i="5"/>
  <c r="G6" i="5" s="1"/>
  <c r="B16" i="2"/>
  <c r="F31" i="4"/>
  <c r="G31" i="4" s="1"/>
  <c r="F24" i="4"/>
  <c r="G24" i="4" s="1"/>
  <c r="F12" i="4"/>
  <c r="G12" i="4" s="1"/>
  <c r="F5" i="4"/>
  <c r="G5" i="4" s="1"/>
  <c r="F87" i="3"/>
  <c r="G87" i="3" s="1"/>
  <c r="F79" i="3"/>
  <c r="G79" i="3" s="1"/>
  <c r="F75" i="3"/>
  <c r="G75" i="3" s="1"/>
  <c r="F69" i="3"/>
  <c r="G69" i="3" s="1"/>
  <c r="F64" i="3"/>
  <c r="G64" i="3" s="1"/>
  <c r="F57" i="3"/>
  <c r="G57" i="3" s="1"/>
  <c r="F45" i="3"/>
  <c r="G45" i="3" s="1"/>
  <c r="F39" i="3"/>
  <c r="G39" i="3" s="1"/>
  <c r="F30" i="3"/>
  <c r="G30" i="3" s="1"/>
  <c r="F27" i="3"/>
  <c r="G27" i="3" s="1"/>
  <c r="F22" i="3"/>
  <c r="G22" i="3" s="1"/>
  <c r="F15" i="3"/>
  <c r="G15" i="3" s="1"/>
  <c r="F11" i="3"/>
  <c r="G11" i="3" s="1"/>
  <c r="F7" i="3"/>
  <c r="G7" i="3" s="1"/>
  <c r="B15" i="2"/>
  <c r="F188" i="1"/>
  <c r="G188" i="1" s="1"/>
  <c r="F179" i="1"/>
  <c r="G179" i="1" s="1"/>
  <c r="F173" i="1"/>
  <c r="G173" i="1" s="1"/>
  <c r="F164" i="1"/>
  <c r="G164" i="1" s="1"/>
  <c r="F161" i="1"/>
  <c r="G161" i="1" s="1"/>
  <c r="F155" i="1"/>
  <c r="G155" i="1" s="1"/>
  <c r="F149" i="1"/>
  <c r="G149" i="1" s="1"/>
  <c r="F140" i="1"/>
  <c r="G140" i="1" s="1"/>
  <c r="F137" i="1"/>
  <c r="G137" i="1" s="1"/>
  <c r="F129" i="1"/>
  <c r="G129" i="1" s="1"/>
  <c r="F120" i="1"/>
  <c r="G120" i="1" s="1"/>
  <c r="F112" i="1"/>
  <c r="G112" i="1" s="1"/>
  <c r="F108" i="1"/>
  <c r="G108" i="1" s="1"/>
  <c r="F102" i="1"/>
  <c r="G102" i="1" s="1"/>
  <c r="F97" i="1"/>
  <c r="G97" i="1" s="1"/>
  <c r="F90" i="1"/>
  <c r="G90" i="1" s="1"/>
  <c r="F77" i="1"/>
  <c r="G77" i="1" s="1"/>
  <c r="F71" i="1"/>
  <c r="G71" i="1" s="1"/>
  <c r="F62" i="1"/>
  <c r="G62" i="1" s="1"/>
  <c r="F59" i="1"/>
  <c r="G59" i="1" s="1"/>
  <c r="F54" i="1"/>
  <c r="G54" i="1" s="1"/>
  <c r="F47" i="1"/>
  <c r="G47" i="1" s="1"/>
  <c r="F43" i="1"/>
  <c r="G43" i="1" s="1"/>
  <c r="F39" i="1"/>
  <c r="G39" i="1" s="1"/>
  <c r="F32" i="1"/>
  <c r="G32" i="1" s="1"/>
  <c r="F27" i="1"/>
  <c r="G27" i="1" s="1"/>
  <c r="F22" i="1"/>
  <c r="G22" i="1" s="1"/>
  <c r="F15" i="1"/>
  <c r="G15" i="1" s="1"/>
  <c r="F8" i="1"/>
  <c r="G8" i="1" s="1"/>
  <c r="E20" i="2" l="1"/>
  <c r="E23" i="2"/>
  <c r="E24" i="2"/>
  <c r="G78" i="7"/>
  <c r="G51" i="8"/>
  <c r="G81" i="10"/>
  <c r="G180" i="9"/>
  <c r="G81" i="6"/>
  <c r="G93" i="3"/>
  <c r="E94" i="3" s="1"/>
  <c r="E95" i="3" s="1"/>
  <c r="E96" i="3" s="1"/>
  <c r="C15" i="2" s="1"/>
  <c r="G36" i="4"/>
  <c r="E37" i="4" s="1"/>
  <c r="E38" i="4" s="1"/>
  <c r="E39" i="4" s="1"/>
  <c r="C16" i="2" s="1"/>
  <c r="G182" i="5"/>
  <c r="E183" i="5" s="1"/>
  <c r="G196" i="1"/>
  <c r="E15" i="2" l="1"/>
  <c r="E16" i="2"/>
  <c r="E82" i="6"/>
  <c r="E83" i="6" s="1"/>
  <c r="E84" i="6" s="1"/>
  <c r="C18" i="2" s="1"/>
  <c r="E52" i="8"/>
  <c r="E53" i="8" s="1"/>
  <c r="E181" i="9"/>
  <c r="E182" i="9" s="1"/>
  <c r="E82" i="10"/>
  <c r="E83" i="10" s="1"/>
  <c r="E79" i="7"/>
  <c r="E80" i="7" s="1"/>
  <c r="E81" i="7" s="1"/>
  <c r="C19" i="2" s="1"/>
  <c r="E184" i="5"/>
  <c r="E185" i="5" s="1"/>
  <c r="C17" i="2" s="1"/>
  <c r="E197" i="1"/>
  <c r="E18" i="2" l="1"/>
  <c r="E17" i="2"/>
  <c r="E19" i="2"/>
  <c r="E84" i="10"/>
  <c r="C22" i="2" s="1"/>
  <c r="E183" i="9"/>
  <c r="C21" i="2" s="1"/>
  <c r="E198" i="1"/>
  <c r="E199" i="1" s="1"/>
  <c r="C14" i="2" s="1"/>
  <c r="E21" i="2" l="1"/>
  <c r="E14" i="2"/>
  <c r="E22" i="2"/>
  <c r="E27" i="2" l="1"/>
  <c r="C7" i="2" l="1"/>
  <c r="C8" i="2" s="1"/>
  <c r="C9" i="2" s="1"/>
  <c r="C10" i="2" l="1"/>
  <c r="C11" i="2" s="1"/>
</calcChain>
</file>

<file path=xl/sharedStrings.xml><?xml version="1.0" encoding="utf-8"?>
<sst xmlns="http://schemas.openxmlformats.org/spreadsheetml/2006/main" count="3140" uniqueCount="232">
  <si>
    <t>Usunięcie awarii poprzez zabudow łącznika R/K - nawierzchnia asfaltowa</t>
  </si>
  <si>
    <t>Nr</t>
  </si>
  <si>
    <t>Nazwa</t>
  </si>
  <si>
    <t>Jednostka miary</t>
  </si>
  <si>
    <t>Ilość</t>
  </si>
  <si>
    <t>CJR</t>
  </si>
  <si>
    <t>Nakł.</t>
  </si>
  <si>
    <t>Nazwa nakładu</t>
  </si>
  <si>
    <t>Nakł.jedn.</t>
  </si>
  <si>
    <t>JM</t>
  </si>
  <si>
    <t>Nakł.cał.</t>
  </si>
  <si>
    <t>Cena</t>
  </si>
  <si>
    <t>Robocizna</t>
  </si>
  <si>
    <t>Materiały</t>
  </si>
  <si>
    <t>Sprzęt</t>
  </si>
  <si>
    <t>KNR 5-10 WACETOB 323-1</t>
  </si>
  <si>
    <t>m</t>
  </si>
  <si>
    <t>Cięcie nawierzchni z mas mineralno-asfaltowych, głębokość cięcia 5 cm</t>
  </si>
  <si>
    <t>R a z e m  r o b o c i z n a</t>
  </si>
  <si>
    <t>r-g</t>
  </si>
  <si>
    <t>Mat</t>
  </si>
  <si>
    <t>Woda</t>
  </si>
  <si>
    <t>m3</t>
  </si>
  <si>
    <t>M a t e r i a ł y   p o m o c n i c z e</t>
  </si>
  <si>
    <t>%M</t>
  </si>
  <si>
    <t>Spr</t>
  </si>
  <si>
    <t>Piła do cięcia nawierzchni z tarczą (1)</t>
  </si>
  <si>
    <t>m-g</t>
  </si>
  <si>
    <t>Samochód dostawczy do 0.9 t (1)</t>
  </si>
  <si>
    <t>KNR 5-10 WACETOB 323-2</t>
  </si>
  <si>
    <t>Cięcie nawierzchni z mas mineralno-asfaltowych, głębokość cięcia - następny 1 cm [R=5;M=5;S=5]</t>
  </si>
  <si>
    <t>KNR 2-31 803-3</t>
  </si>
  <si>
    <t>m2</t>
  </si>
  <si>
    <t>Rozebranie nawierzchni z mieszanek mineralno-bitumicznych mechanicznie, gr.nawierzchni 3 cm</t>
  </si>
  <si>
    <t>Sprężarka powietrza przewoźna spalinowa 4-5 m3/min (1)</t>
  </si>
  <si>
    <t>KNR 2-31 803-4</t>
  </si>
  <si>
    <t>Rozebranie nawierzchni z mieszanek mineralno-bitumicznych mechanicznie, każdy dalszy 1 cm gr.nawierzchni pow.3 cm [R=7;S=7]</t>
  </si>
  <si>
    <t>KNR 4-01 108-11</t>
  </si>
  <si>
    <t>Wywiezienie gruzu spryzmowanego samochodami samowyładowczymi na odl.do 1 km</t>
  </si>
  <si>
    <t>Samochód samowyładowczy do 5 t (1)</t>
  </si>
  <si>
    <t>KNR 4-01 108-12</t>
  </si>
  <si>
    <t>Wywiezienie gruzu spryzmowanego samochodami samowyładowczymi - każdy następny 1 km [S=14]</t>
  </si>
  <si>
    <t>KNR 2-31 802-5</t>
  </si>
  <si>
    <t>Rozebranie podbudowy z kruszywa o gr.15 cm ręcznie</t>
  </si>
  <si>
    <t>KNR 2-31 802-6</t>
  </si>
  <si>
    <t>Rozebranie podbudowy z kruszywa ręcznie, każdy dalszy 1 cm gr.podbudowy pow.15 cm [R=15]</t>
  </si>
  <si>
    <t>Wywiezienie gruzu spryzmowanego samochodami samowyładowczymi - każdy następny 1 km [S=9]</t>
  </si>
  <si>
    <t>KNR 2-01  205-4</t>
  </si>
  <si>
    <t>Roboty ziemne wyk.koparkami, z transportem urobku samochodami samowyładowczymi na odl.do 1 km - koparki podsiębierne o poj.łyżki 0.25 m3, kat.gruntu III</t>
  </si>
  <si>
    <t>Koparka 1-naczyniowa kołowa 0.25m3 (1)</t>
  </si>
  <si>
    <t>KNR 2-01  317-5</t>
  </si>
  <si>
    <t>Wykopy liniowe o ścianach pionowych pod fundamenty, rurociągi i kolektory w gruntach suchych, z wydobyciem urobku łopatą lub wyciągiem ręcznym gł.wykopu do 3 m, szer.0.8-1.5 m, kat.gruntu III-IV</t>
  </si>
  <si>
    <t>KNR 2-01  211-3</t>
  </si>
  <si>
    <t>Roboty ziemne wyk.koparkami w ziemi uprzednio zmagazynowanej w hałdach, z transportem urobku samochodami samowyładowczymi na odl.do 1.0 km - koparki przedsiębierne o poj.chwytaka 0.25 m3, kat.gruntu I-III</t>
  </si>
  <si>
    <t>Spycharka gąsienicowa 55 kW (75 KM) (1)</t>
  </si>
  <si>
    <t>KNR 2-01  214-4</t>
  </si>
  <si>
    <t>Nakłady uzupełniające do tablic 0201-0213 - przewóz samochodami samowyładowczymi - za każde dalsze rozpoczęte 0.5 km ponad 1 km po drogach utwardzonych, kat.gruntu III-IV [S=18]</t>
  </si>
  <si>
    <t>KNR 2-18 WACETOB 114-4</t>
  </si>
  <si>
    <t>szt</t>
  </si>
  <si>
    <t>Kształtki żeliwne ciśnieniowe kołnierzowe o średnicy nominalnej 150 mm</t>
  </si>
  <si>
    <t>łączniki MULTI/JOINT DN 150mm</t>
  </si>
  <si>
    <t>Samochód skrzyniowy do 5 t (1)</t>
  </si>
  <si>
    <t>KNR 2-18 WACETOB 109-7</t>
  </si>
  <si>
    <t>Montaż z rur polietylenowych PE, PEHD o średnicy zewnętrznej 160 mm</t>
  </si>
  <si>
    <t>Rura PE-HD 1.0 MPa d:160/14.6 mm</t>
  </si>
  <si>
    <t>Ciągnik siodłowy z naczepą 16 t (1)</t>
  </si>
  <si>
    <t>Żuraw samochodowy do 4 t (1)</t>
  </si>
  <si>
    <t>KNR 2-18 WACETOB 112-3</t>
  </si>
  <si>
    <t>Montaż kształtek ciśnieniowych PE, PEHD o połączeniach zgrzewano-kołnierzowych (tuleje kołnierzowe na luźny kołnierz) - średnica zewnętrzna 160-225 mm</t>
  </si>
  <si>
    <t>Tuleja kołn.PE doczoł.1,0 MPa 160/150 mm</t>
  </si>
  <si>
    <t>Kołnierz stal.ocynk.dociskowy 160/150 mm</t>
  </si>
  <si>
    <t>KNR 2-18 WACETOB 111-7</t>
  </si>
  <si>
    <t>złącze</t>
  </si>
  <si>
    <t>Połączenie rur polietylenowych, ciśnieniowych PE, PEHD za pomocą kształtek elektrooporowych - średnica zewnętrzna rur 160 mm</t>
  </si>
  <si>
    <t>Mufa elektrooporowa z PE d:160 mm</t>
  </si>
  <si>
    <t>Zgrzewarka elekrooporowa D:63</t>
  </si>
  <si>
    <t>Zespół prądotwórczy 1-fazowy 2.5 KVA</t>
  </si>
  <si>
    <t>KNR 2-18 501-3</t>
  </si>
  <si>
    <t>Podłoża z materiałów sypkich o grugości 20 cm [R=2;M=2]</t>
  </si>
  <si>
    <t>Piasek zwykły</t>
  </si>
  <si>
    <t>KNNR 1 214-5</t>
  </si>
  <si>
    <t>Zasypanie wykopów fundamentowych podłużnych,punktowych,rowów,wykopów obiektowych z zagęszczeniem mechanicznym ubijakami, gr.zagęszczanej warstwy w stanie luźnym 25 cm, kat.gruntu III-IV</t>
  </si>
  <si>
    <t>Ubijak spalinowy 200 kg</t>
  </si>
  <si>
    <t>KNR 2-01  320-5</t>
  </si>
  <si>
    <t>Zasypywanie wykopów liniowych o ścianach pionowych gł.wykopu do 3 m, szer.0.8-1.5 m, kat.gruntu III-IV</t>
  </si>
  <si>
    <t>KNR 2-31 114-5</t>
  </si>
  <si>
    <t>Podbudowy z kruszyw łamanych, warstwa dolna o gr.15 cm po zagęszczeniu</t>
  </si>
  <si>
    <t>Tłuczeń do nawierzchni drog.,sor.31.5-63.0mm,kl.I</t>
  </si>
  <si>
    <t>t</t>
  </si>
  <si>
    <t>Równiarka samojezdna 74 KW (100 KM) (1)</t>
  </si>
  <si>
    <t>Walec statyczny samojezdny 10 t (1)</t>
  </si>
  <si>
    <t>KNR 2-31 114-7</t>
  </si>
  <si>
    <t>Podbudowy z kruszyw łamanych, górna warstwa o gr.8 cm po zagęszczeniu</t>
  </si>
  <si>
    <t>Miał kamienny</t>
  </si>
  <si>
    <t>KNR 2-31 114-8</t>
  </si>
  <si>
    <t>Podbudowy z kruszyw łamanych, każdy dalszy 1 cm gr.warstwy górnej pow.8 cm po zagęszczeniu [R=7;M=7;S=7]</t>
  </si>
  <si>
    <t>KNR 2-31 1004-1</t>
  </si>
  <si>
    <t>Czyszczenie ręczne nawierzchni nieulepszonej</t>
  </si>
  <si>
    <t>KNR 2-31 1004-7</t>
  </si>
  <si>
    <t>Skropienie nawierzchni asfaltem</t>
  </si>
  <si>
    <t>Asfalt D-50</t>
  </si>
  <si>
    <t>kg</t>
  </si>
  <si>
    <t>Olej napędowy do silników szybko i wolnoobrotowych</t>
  </si>
  <si>
    <t>Skrapiarka do bitumitu przewoźna z ręczną pompą 250-500 dm3</t>
  </si>
  <si>
    <t>Ciągnik kołowy 29-37 KW (1)</t>
  </si>
  <si>
    <t>KNR 2-31 503-1</t>
  </si>
  <si>
    <t>Chodniki z mieszanek mineralno-bitumicznych grysowo-żwirowych asfaltowych, gr.warstwy po zagęszczeniu 3 cm</t>
  </si>
  <si>
    <t>ANALOGIA nawierzchnia z mieszanki grysowej układana ręcznie - warstwa wiążąca</t>
  </si>
  <si>
    <t>Miesz.miner-asfalt.grys.do war.wiążącej</t>
  </si>
  <si>
    <t>Walec wibracyjny samojezdny 2.5 t (1)</t>
  </si>
  <si>
    <t>KNR 2-31 503-2</t>
  </si>
  <si>
    <t>Chodniki z mieszanek mineralno-bitumicznych grysowo-żwirowych asfaltowych, każdy dalszy 1 cm gr.warstwy po zagęszczeniu pow.3 cm [R=2;M=2;S=2]</t>
  </si>
  <si>
    <t>KNR 2-31 1004-3</t>
  </si>
  <si>
    <t>Czyszczenie ręczne nawierzchni ulepszonej - bitum</t>
  </si>
  <si>
    <t>ANALOGIA nawierchnia grysowa układana ręcznie - warstwa ścieralna</t>
  </si>
  <si>
    <t>Miesz.miner-asfalt.grysowa do war.ścier.</t>
  </si>
  <si>
    <t>Spoinowanie szczelin</t>
  </si>
  <si>
    <t>KNR 2-31 1501-1</t>
  </si>
  <si>
    <t>Transport mieszanki z wytwórni do miejsca wbudowania na odleglość do 0.5 km - mieszanka mineralno-bitumiczna, ładowność środków transportowych do 5 t</t>
  </si>
  <si>
    <t>Olej opałowy luzem</t>
  </si>
  <si>
    <t>KNR 2-31 1502-1</t>
  </si>
  <si>
    <t>Nakłady uzupełniające do tablicy 1501 na transport mieszanki mineralno-bitumicznej z wytwórni do miejsca wbudowania na dalsze 0.5 km ponad 0.5 km - mieszanka mineralno-bitumiczna, ładowność środków transportowych do 5 t [S=39]</t>
  </si>
  <si>
    <t>Razem R+M+Mp+S kosztorys</t>
  </si>
  <si>
    <t>Narz.</t>
  </si>
  <si>
    <t>Kp</t>
  </si>
  <si>
    <t>Z</t>
  </si>
  <si>
    <t>Razem kosztorys [Rob+Mat+Spr+Kp+Z]</t>
  </si>
  <si>
    <t>Koszty pośrednie</t>
  </si>
  <si>
    <t>Zysk</t>
  </si>
  <si>
    <t>Wartość</t>
  </si>
  <si>
    <t>Usunięcie awarii poprzez zabudow łącznika R/K - nawierzchnia z kostki betonowej</t>
  </si>
  <si>
    <t>KNR 2-31 810-1</t>
  </si>
  <si>
    <t>Rozebranie nawierzchni z klinkieru drogowego na podsypce piaskowej z wypełnieniem spoin</t>
  </si>
  <si>
    <t>Analogia rozebranie nawierzchni z kostki betonowej</t>
  </si>
  <si>
    <t>KNR 2-31 511-4</t>
  </si>
  <si>
    <t>Nawierzchnie kostki brukowej betonowej gr.8 cm układanej na podsypce piaskowej</t>
  </si>
  <si>
    <t>Zagęszczarka wibracyjna spalinowa 70-90 m3/h</t>
  </si>
  <si>
    <t>Wykonanie wcinki do wodociągu DN 160 mm (gotowy wykop)</t>
  </si>
  <si>
    <t>KNR 2-18 902-3</t>
  </si>
  <si>
    <t>Podłączenia instalacji do sieci wodociągowej - nasady rurowe /opaski/ na istniejących rurociągach o średnicy 150 mm</t>
  </si>
  <si>
    <t>Trójnik siodłowy Dn 160/63 mm</t>
  </si>
  <si>
    <t>KNR 2-18 WACETOB 212-1</t>
  </si>
  <si>
    <t>kpl</t>
  </si>
  <si>
    <t>Zasuwy typu "E" kielichowo-kołnierzowe z obudową, montowane na rurociągach z PVC i PE o średnicy 65 mm</t>
  </si>
  <si>
    <t>Zasuwa Dn 50 mm</t>
  </si>
  <si>
    <t>Zasuwa ZDn 50 mm</t>
  </si>
  <si>
    <t>Uszczelki gumowe płaskie do poł.kołnierzowych d:50 mm</t>
  </si>
  <si>
    <t>Śruby stal.średniodokł.z nakr.i podkł.M14</t>
  </si>
  <si>
    <t>Obudowa żeliwna do zasuwy</t>
  </si>
  <si>
    <t>Skrzynka uliczna do zasuwy</t>
  </si>
  <si>
    <t>Tuleja kołnierzowa 63 mm</t>
  </si>
  <si>
    <t>Kołnierz stalowy 63 mm</t>
  </si>
  <si>
    <t>KNR 2-18 WACETOB 111-1</t>
  </si>
  <si>
    <t>Połączenie rur polietylenowych, ciśnieniowych PE, PEHD za pomocą kształtek elektrooporowych - średnica zewnętrzna rur 63 mm</t>
  </si>
  <si>
    <t>Mufa elektrooporowa DN 63 mm</t>
  </si>
  <si>
    <t>Redukcja elektrooporowa DN 63/40 mm</t>
  </si>
  <si>
    <t>Wymiana hydrantu D:80 mm w nawierzchni asfaltowej</t>
  </si>
  <si>
    <t>Woda z rurociągu</t>
  </si>
  <si>
    <t>KNR 405 tom I   210-1</t>
  </si>
  <si>
    <t>Wymiana hydrantu podziemnego o średnicy nominalnej 80 mm</t>
  </si>
  <si>
    <t>Hydrant z podwójnym zamknięciem DN 80 mm</t>
  </si>
  <si>
    <t>Króciec 2-kołn."FF" z owierc.kołn.żel.ciśn.Dn:80 mm,L=500 mm</t>
  </si>
  <si>
    <t>Zasuwa żeliwna kołnierzowa D:80 mm</t>
  </si>
  <si>
    <t>Obudowa do zasuw żeliwna kat.025 A i B d:80 mm</t>
  </si>
  <si>
    <t>Skrzynka uliczna do hydrant.d:80-100 mm duża</t>
  </si>
  <si>
    <t>Skrzynka uliczna typ 9501,żel.szara,zasuwy</t>
  </si>
  <si>
    <t>Kolano stopowe kołn.do hydrantu d:80 mm</t>
  </si>
  <si>
    <t>Osłona hydrantu</t>
  </si>
  <si>
    <t>Żwir do bet.wielofrak.uziar.4-31,5mm</t>
  </si>
  <si>
    <t>Wciągarka ręczna pow.3-5 t</t>
  </si>
  <si>
    <t>Wymiana hydrantu D:80 mm w nawierzchni kostka</t>
  </si>
  <si>
    <t>Koparka 1-naczyniowa kołowa 0.25 m3 (1)</t>
  </si>
  <si>
    <t>Wymiana podłączenia D:40 mm - kostka betonowa</t>
  </si>
  <si>
    <t>KNR 4-02 113-1</t>
  </si>
  <si>
    <t>Demontaż w wykopie rurociągu żeliwnego ciśnieniowego o średnicy 50 mm, uszczelnienie ołowiem</t>
  </si>
  <si>
    <t>%R</t>
  </si>
  <si>
    <t>KNR 2-19 WACETOB 301-4</t>
  </si>
  <si>
    <t>Montaż rurociągów z rur polietylenowych (HDPD) o średnicy nominalnej 40 mm montowanych z rur w zwojach</t>
  </si>
  <si>
    <t>Rura HDPE d:40 mm</t>
  </si>
  <si>
    <t>Kostka brukowa 8 cm,szara [0,1]</t>
  </si>
  <si>
    <t>Wymiana podłączenia D:40 mm - nawierzchnia nie utwardzona</t>
  </si>
  <si>
    <t>KNR 2-01  217-4</t>
  </si>
  <si>
    <t>Wykopy oraz przekopy wykonywane na odkład koparkami podsiębiernymi o poj.łyżki 0.25 m3, kat.gruntu III</t>
  </si>
  <si>
    <t>KNR 2-01  510-1</t>
  </si>
  <si>
    <t>Humusowanie skarp z obsianiem przy gr.warstwy humusu 5 cm</t>
  </si>
  <si>
    <t>Humus -ziemia urodzajna</t>
  </si>
  <si>
    <t>Nasiona traw</t>
  </si>
  <si>
    <t>KNR 2-01  510-2</t>
  </si>
  <si>
    <t>Humusowanie skarp z obsianiem - dodatek za każde 5 cm humusu</t>
  </si>
  <si>
    <t>Wymiana wodociągu D:160 mm w nawierzchni asfaltowej</t>
  </si>
  <si>
    <t>KNR 405 tom I   121-3</t>
  </si>
  <si>
    <t>Demontaż rurociągu stalowego o złączach spawanych - rura o średnicy zewnętrznej 159/5.6 mm</t>
  </si>
  <si>
    <t>Zestaw spawalniczy tlenowo-acetylenowy</t>
  </si>
  <si>
    <t>Samochód skrzyniowy 5-10 t (1)</t>
  </si>
  <si>
    <t>Wymiana wodociągu D:160 mm - kostka betonowa</t>
  </si>
  <si>
    <t>Wymiana zasuwy D:100 mm w nawierzchni asfaltowej</t>
  </si>
  <si>
    <t>KNR 405 tom I   205-2</t>
  </si>
  <si>
    <t>Wymiana zasuwy żeliwnej kołnierzowej o średnicy nominalnej 100 mm</t>
  </si>
  <si>
    <t>Zasuwa żeliwna kołnierzowa D:100 mm</t>
  </si>
  <si>
    <t>Obudowa do zasuw żeliwna kat.025 A i B d:100 mm</t>
  </si>
  <si>
    <t>Skrzynka uliczna do zasuwy kat.857W (woda)</t>
  </si>
  <si>
    <t>Łącznik RK DN 100 mm</t>
  </si>
  <si>
    <t>KNR 2-18 WACETOB 112-2</t>
  </si>
  <si>
    <t>Montaż kształtek ciśnieniowych PE, PEHD o połączeniach zgrzewano-kołnierzowych (tuleje kołnierzowe na luźny kołnierz) - średnica zewnętrzna 110-140 mm</t>
  </si>
  <si>
    <t>Tuleja kołn.PE doczoł.1,0 MPa 110/100 mm</t>
  </si>
  <si>
    <t>Kołnierz stal.ocynk.dociskowy 110/100 mm</t>
  </si>
  <si>
    <t>Wymiana zasuwy D:100 mm - kostka betonowa</t>
  </si>
  <si>
    <t>%</t>
  </si>
  <si>
    <t>Usunięcie awarii poprzez założenie opaski naprawczej - nawierzchnia z kostki betonowej</t>
  </si>
  <si>
    <t>KNR 2-18 114-4</t>
  </si>
  <si>
    <t>Kształtki stalowe kołnierzowe o średnicy zewnętrznej 159/5.6 mm</t>
  </si>
  <si>
    <t>Opaska DN 150 mm</t>
  </si>
  <si>
    <t>Usunięcie awarii poprzez założenie opaski naprawczej</t>
  </si>
  <si>
    <t>KNR 2-01  317-17</t>
  </si>
  <si>
    <t>Wykopy liniowe o ścianach pionowych pod fundamenty, rurociągi i kolektory w gruntach suchych, z wydobyciem urobku łopatą lub wyciągiem ręcznym gł.wykopu do 3 m, szer.1.6-2.5 m, kat.gruntu III-IV (dot.kol.5)</t>
  </si>
  <si>
    <t>opaska napraawcz DN 150 mm</t>
  </si>
  <si>
    <t xml:space="preserve">  </t>
  </si>
  <si>
    <t>Kosztorys</t>
  </si>
  <si>
    <t>Cena jednostkowa</t>
  </si>
  <si>
    <t>Przyjęta stawka roboczogodziny</t>
  </si>
  <si>
    <t>Koszt pełnienienia pogotowia awaryjnego</t>
  </si>
  <si>
    <t>PLN</t>
  </si>
  <si>
    <t>Wartość oferty</t>
  </si>
  <si>
    <t>Arkusz do oszacowania wartości oferty - Obszar III</t>
  </si>
  <si>
    <t>Pełnienie pogotowia awaryjnego (0,1 - 5% wartości oferty)</t>
  </si>
  <si>
    <t>netto PLN/ 36 mscy</t>
  </si>
  <si>
    <t>netto PLN/ msc</t>
  </si>
  <si>
    <t>brutto PLN/msc</t>
  </si>
  <si>
    <t>Szacunkowa wartość oferty wraz z pełnieniem pogotowia awaryjnego</t>
  </si>
  <si>
    <t>netto PLN</t>
  </si>
  <si>
    <t>brutto PLN</t>
  </si>
  <si>
    <t>zał.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</si>
</sst>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2" fontId="1" fillId="2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4" fontId="0" fillId="7" borderId="0" xfId="0" applyNumberFormat="1" applyFill="1"/>
    <xf numFmtId="0" fontId="0" fillId="6" borderId="16" xfId="0" applyFill="1" applyBorder="1"/>
    <xf numFmtId="0" fontId="0" fillId="6" borderId="16" xfId="0" applyFill="1" applyBorder="1" applyAlignment="1">
      <alignment horizontal="center" vertical="center"/>
    </xf>
    <xf numFmtId="0" fontId="0" fillId="6" borderId="16" xfId="0" applyFill="1" applyBorder="1" applyAlignment="1">
      <alignment wrapText="1"/>
    </xf>
    <xf numFmtId="0" fontId="0" fillId="6" borderId="16" xfId="0" applyFill="1" applyBorder="1" applyAlignment="1">
      <alignment horizontal="center" vertical="center" wrapText="1"/>
    </xf>
    <xf numFmtId="4" fontId="0" fillId="6" borderId="16" xfId="0" applyNumberFormat="1" applyFill="1" applyBorder="1"/>
    <xf numFmtId="4" fontId="4" fillId="6" borderId="16" xfId="0" applyNumberFormat="1" applyFont="1" applyFill="1" applyBorder="1"/>
    <xf numFmtId="4" fontId="0" fillId="0" borderId="16" xfId="0" applyNumberFormat="1" applyBorder="1"/>
    <xf numFmtId="2" fontId="3" fillId="5" borderId="16" xfId="0" applyNumberFormat="1" applyFont="1" applyFill="1" applyBorder="1"/>
    <xf numFmtId="4" fontId="3" fillId="5" borderId="16" xfId="0" applyNumberFormat="1" applyFont="1" applyFill="1" applyBorder="1"/>
    <xf numFmtId="0" fontId="5" fillId="6" borderId="16" xfId="0" applyFont="1" applyFill="1" applyBorder="1"/>
    <xf numFmtId="0" fontId="0" fillId="4" borderId="16" xfId="0" applyFill="1" applyBorder="1" applyProtection="1">
      <protection locked="0"/>
    </xf>
    <xf numFmtId="0" fontId="0" fillId="6" borderId="0" xfId="0" applyFill="1"/>
    <xf numFmtId="4" fontId="3" fillId="5" borderId="0" xfId="0" applyNumberFormat="1" applyFont="1" applyFill="1"/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4" fontId="2" fillId="2" borderId="11" xfId="0" applyNumberFormat="1" applyFont="1" applyFill="1" applyBorder="1" applyAlignment="1">
      <alignment horizontal="right" vertical="top" wrapText="1"/>
    </xf>
    <xf numFmtId="4" fontId="2" fillId="2" borderId="13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" fontId="2" fillId="2" borderId="2" xfId="0" applyNumberFormat="1" applyFont="1" applyFill="1" applyBorder="1" applyAlignment="1">
      <alignment horizontal="left" vertical="top" wrapText="1"/>
    </xf>
    <xf numFmtId="16" fontId="2" fillId="2" borderId="15" xfId="0" applyNumberFormat="1" applyFont="1" applyFill="1" applyBorder="1" applyAlignment="1">
      <alignment horizontal="left" vertical="top" wrapText="1"/>
    </xf>
    <xf numFmtId="16" fontId="2" fillId="2" borderId="3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4" fontId="2" fillId="2" borderId="10" xfId="0" applyNumberFormat="1" applyFont="1" applyFill="1" applyBorder="1" applyAlignment="1">
      <alignment horizontal="righ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EAD1-5ABA-46C2-A382-393A542C108E}">
  <dimension ref="A1:I27"/>
  <sheetViews>
    <sheetView tabSelected="1" topLeftCell="B1" workbookViewId="0">
      <selection activeCell="B32" sqref="B32"/>
    </sheetView>
  </sheetViews>
  <sheetFormatPr defaultRowHeight="15" x14ac:dyDescent="0.25"/>
  <cols>
    <col min="1" max="1" width="9.140625" hidden="1" customWidth="1"/>
    <col min="2" max="2" width="63.42578125" customWidth="1"/>
    <col min="3" max="3" width="17.85546875" customWidth="1"/>
    <col min="4" max="4" width="18.85546875" customWidth="1"/>
    <col min="5" max="5" width="20.42578125" customWidth="1"/>
    <col min="7" max="8" width="12.5703125" style="11" customWidth="1"/>
    <col min="9" max="9" width="12.5703125" customWidth="1"/>
  </cols>
  <sheetData>
    <row r="1" spans="1:9" x14ac:dyDescent="0.25">
      <c r="A1" s="13"/>
      <c r="B1" s="13" t="s">
        <v>223</v>
      </c>
      <c r="C1" s="13"/>
      <c r="D1" s="13"/>
      <c r="E1" s="13" t="s">
        <v>231</v>
      </c>
    </row>
    <row r="3" spans="1:9" x14ac:dyDescent="0.25">
      <c r="B3" s="15" t="s">
        <v>219</v>
      </c>
      <c r="C3" s="25"/>
      <c r="D3" s="15" t="s">
        <v>221</v>
      </c>
    </row>
    <row r="4" spans="1:9" x14ac:dyDescent="0.25">
      <c r="B4" s="15" t="s">
        <v>127</v>
      </c>
      <c r="C4" s="25"/>
      <c r="D4" s="15" t="s">
        <v>207</v>
      </c>
    </row>
    <row r="5" spans="1:9" x14ac:dyDescent="0.25">
      <c r="B5" s="15" t="s">
        <v>128</v>
      </c>
      <c r="C5" s="25"/>
      <c r="D5" s="15" t="s">
        <v>207</v>
      </c>
    </row>
    <row r="6" spans="1:9" x14ac:dyDescent="0.25">
      <c r="B6" s="15" t="s">
        <v>224</v>
      </c>
      <c r="C6" s="25"/>
      <c r="D6" s="15" t="s">
        <v>207</v>
      </c>
    </row>
    <row r="7" spans="1:9" x14ac:dyDescent="0.25">
      <c r="B7" s="15" t="s">
        <v>220</v>
      </c>
      <c r="C7" s="21">
        <f>E27*(C6/100)</f>
        <v>0</v>
      </c>
      <c r="D7" s="15" t="s">
        <v>225</v>
      </c>
    </row>
    <row r="8" spans="1:9" ht="15.75" x14ac:dyDescent="0.25">
      <c r="B8" s="15" t="s">
        <v>220</v>
      </c>
      <c r="C8" s="22">
        <f>C7/36</f>
        <v>0</v>
      </c>
      <c r="D8" s="15" t="s">
        <v>226</v>
      </c>
    </row>
    <row r="9" spans="1:9" ht="15.75" x14ac:dyDescent="0.25">
      <c r="B9" s="15" t="s">
        <v>220</v>
      </c>
      <c r="C9" s="22">
        <f>C8*1.23</f>
        <v>0</v>
      </c>
      <c r="D9" s="15" t="s">
        <v>227</v>
      </c>
    </row>
    <row r="10" spans="1:9" ht="15.75" x14ac:dyDescent="0.25">
      <c r="B10" s="15" t="s">
        <v>228</v>
      </c>
      <c r="C10" s="23">
        <f>E27+C7</f>
        <v>2012311.8499999996</v>
      </c>
      <c r="D10" s="15" t="s">
        <v>229</v>
      </c>
    </row>
    <row r="11" spans="1:9" ht="15.75" x14ac:dyDescent="0.25">
      <c r="B11" s="15" t="s">
        <v>228</v>
      </c>
      <c r="C11" s="27">
        <f>C10*1.23</f>
        <v>2475143.5754999993</v>
      </c>
      <c r="D11" s="26" t="s">
        <v>230</v>
      </c>
    </row>
    <row r="13" spans="1:9" x14ac:dyDescent="0.25">
      <c r="B13" s="16" t="s">
        <v>217</v>
      </c>
      <c r="C13" s="18" t="s">
        <v>218</v>
      </c>
      <c r="D13" s="18" t="s">
        <v>4</v>
      </c>
      <c r="E13" s="18" t="s">
        <v>129</v>
      </c>
    </row>
    <row r="14" spans="1:9" ht="30" x14ac:dyDescent="0.25">
      <c r="A14">
        <v>1</v>
      </c>
      <c r="B14" s="17" t="s">
        <v>0</v>
      </c>
      <c r="C14" s="19">
        <f>Arkusz1!E199</f>
        <v>7766.09</v>
      </c>
      <c r="D14" s="15">
        <v>11</v>
      </c>
      <c r="E14" s="19">
        <f t="shared" ref="E14:E26" si="0">ROUND(C14*D14,2)</f>
        <v>85426.99</v>
      </c>
      <c r="G14" s="14"/>
      <c r="H14" s="14"/>
      <c r="I14" s="11"/>
    </row>
    <row r="15" spans="1:9" ht="30" x14ac:dyDescent="0.25">
      <c r="A15">
        <v>2</v>
      </c>
      <c r="B15" s="17" t="str">
        <f>Arkusz3!A1</f>
        <v>Usunięcie awarii poprzez zabudow łącznika R/K - nawierzchnia z kostki betonowej</v>
      </c>
      <c r="C15" s="19">
        <f>Arkusz3!E96</f>
        <v>6262.95</v>
      </c>
      <c r="D15" s="15">
        <v>25</v>
      </c>
      <c r="E15" s="19">
        <f t="shared" si="0"/>
        <v>156573.75</v>
      </c>
      <c r="G15" s="14"/>
      <c r="H15" s="14"/>
      <c r="I15" s="11"/>
    </row>
    <row r="16" spans="1:9" x14ac:dyDescent="0.25">
      <c r="A16">
        <v>3</v>
      </c>
      <c r="B16" s="17" t="str">
        <f>Arkusz4!A1</f>
        <v>Wykonanie wcinki do wodociągu DN 160 mm (gotowy wykop)</v>
      </c>
      <c r="C16" s="19">
        <f>Arkusz4!E39</f>
        <v>1510.33</v>
      </c>
      <c r="D16" s="15">
        <v>140</v>
      </c>
      <c r="E16" s="19">
        <f t="shared" si="0"/>
        <v>211446.2</v>
      </c>
      <c r="G16" s="14"/>
      <c r="H16" s="14"/>
      <c r="I16" s="11"/>
    </row>
    <row r="17" spans="1:9" x14ac:dyDescent="0.25">
      <c r="A17">
        <v>4</v>
      </c>
      <c r="B17" s="17" t="str">
        <f>Arkusz5!A1</f>
        <v>Wymiana hydrantu D:80 mm w nawierzchni asfaltowej</v>
      </c>
      <c r="C17" s="19">
        <f>Arkusz5!E185</f>
        <v>7355.52</v>
      </c>
      <c r="D17" s="15">
        <v>13</v>
      </c>
      <c r="E17" s="19">
        <f t="shared" si="0"/>
        <v>95621.759999999995</v>
      </c>
      <c r="G17" s="14"/>
      <c r="H17" s="14"/>
      <c r="I17" s="11"/>
    </row>
    <row r="18" spans="1:9" x14ac:dyDescent="0.25">
      <c r="A18">
        <v>5</v>
      </c>
      <c r="B18" s="15" t="str">
        <f>Arkusz6!A1</f>
        <v>Wymiana hydrantu D:80 mm w nawierzchni kostka</v>
      </c>
      <c r="C18" s="19">
        <f>Arkusz6!E84</f>
        <v>6307.24</v>
      </c>
      <c r="D18" s="15">
        <v>31</v>
      </c>
      <c r="E18" s="19">
        <f t="shared" si="0"/>
        <v>195524.44</v>
      </c>
      <c r="G18" s="14"/>
      <c r="H18" s="14"/>
      <c r="I18" s="11"/>
    </row>
    <row r="19" spans="1:9" x14ac:dyDescent="0.25">
      <c r="A19">
        <v>6</v>
      </c>
      <c r="B19" s="15" t="str">
        <f>Arkusz7!A1</f>
        <v>Wymiana podłączenia D:40 mm - kostka betonowa</v>
      </c>
      <c r="C19" s="19">
        <f>Arkusz7!E81</f>
        <v>4518.1499999999996</v>
      </c>
      <c r="D19" s="15">
        <v>29</v>
      </c>
      <c r="E19" s="19">
        <f t="shared" si="0"/>
        <v>131026.35</v>
      </c>
      <c r="G19" s="14"/>
      <c r="H19" s="14"/>
      <c r="I19" s="11"/>
    </row>
    <row r="20" spans="1:9" x14ac:dyDescent="0.25">
      <c r="A20">
        <v>7</v>
      </c>
      <c r="B20" s="17" t="str">
        <f>Arkusz8!A1</f>
        <v>Wymiana podłączenia D:40 mm - nawierzchnia nie utwardzona</v>
      </c>
      <c r="C20" s="19">
        <f>Arkusz8!E54</f>
        <v>5557.53</v>
      </c>
      <c r="D20" s="15">
        <v>29</v>
      </c>
      <c r="E20" s="19">
        <f t="shared" si="0"/>
        <v>161168.37</v>
      </c>
      <c r="G20" s="14"/>
      <c r="H20" s="14"/>
      <c r="I20" s="11"/>
    </row>
    <row r="21" spans="1:9" x14ac:dyDescent="0.25">
      <c r="A21">
        <v>8</v>
      </c>
      <c r="B21" s="17" t="str">
        <f>Arkusz9!A1</f>
        <v>Wymiana wodociągu D:160 mm w nawierzchni asfaltowej</v>
      </c>
      <c r="C21" s="19">
        <f>Arkusz9!E183</f>
        <v>705.31999999999994</v>
      </c>
      <c r="D21" s="15">
        <v>79.3</v>
      </c>
      <c r="E21" s="19">
        <f t="shared" si="0"/>
        <v>55931.88</v>
      </c>
      <c r="G21" s="14"/>
      <c r="H21" s="14"/>
      <c r="I21" s="11"/>
    </row>
    <row r="22" spans="1:9" x14ac:dyDescent="0.25">
      <c r="A22">
        <v>9</v>
      </c>
      <c r="B22" s="17" t="str">
        <f>Arkusz10!A1</f>
        <v>Wymiana wodociągu D:160 mm - kostka betonowa</v>
      </c>
      <c r="C22" s="19">
        <f>Arkusz10!E84</f>
        <v>552.62</v>
      </c>
      <c r="D22" s="15">
        <v>79.3</v>
      </c>
      <c r="E22" s="19">
        <f t="shared" si="0"/>
        <v>43822.77</v>
      </c>
      <c r="G22" s="14"/>
      <c r="H22" s="14"/>
      <c r="I22" s="11"/>
    </row>
    <row r="23" spans="1:9" x14ac:dyDescent="0.25">
      <c r="A23">
        <v>10</v>
      </c>
      <c r="B23" s="17" t="str">
        <f>Arkusz11!A1</f>
        <v>Wymiana zasuwy D:100 mm w nawierzchni asfaltowej</v>
      </c>
      <c r="C23" s="19">
        <f>Arkusz11!E183</f>
        <v>5396.2</v>
      </c>
      <c r="D23" s="15">
        <v>41</v>
      </c>
      <c r="E23" s="19">
        <f t="shared" si="0"/>
        <v>221244.2</v>
      </c>
      <c r="G23" s="14"/>
      <c r="H23" s="14"/>
      <c r="I23" s="11"/>
    </row>
    <row r="24" spans="1:9" x14ac:dyDescent="0.25">
      <c r="A24">
        <v>11</v>
      </c>
      <c r="B24" s="17" t="str">
        <f>Arkusz12!A1</f>
        <v>Wymiana zasuwy D:100 mm - kostka betonowa</v>
      </c>
      <c r="C24" s="19">
        <f>Arkusz12!E79</f>
        <v>4341.8999999999996</v>
      </c>
      <c r="D24" s="15">
        <v>95</v>
      </c>
      <c r="E24" s="19">
        <f t="shared" si="0"/>
        <v>412480.5</v>
      </c>
      <c r="G24" s="14"/>
      <c r="H24" s="14"/>
      <c r="I24" s="11"/>
    </row>
    <row r="25" spans="1:9" ht="30" x14ac:dyDescent="0.25">
      <c r="A25">
        <v>12</v>
      </c>
      <c r="B25" s="17" t="str">
        <f>Arkusz13!A1</f>
        <v>Usunięcie awarii poprzez założenie opaski naprawczej - nawierzchnia z kostki betonowej</v>
      </c>
      <c r="C25" s="19">
        <f>Arkusz13!E76</f>
        <v>2571.83</v>
      </c>
      <c r="D25" s="15">
        <v>58</v>
      </c>
      <c r="E25" s="19">
        <f t="shared" si="0"/>
        <v>149166.14000000001</v>
      </c>
      <c r="G25" s="14"/>
      <c r="H25" s="14"/>
      <c r="I25" s="11"/>
    </row>
    <row r="26" spans="1:9" ht="20.25" customHeight="1" x14ac:dyDescent="0.25">
      <c r="A26">
        <v>13</v>
      </c>
      <c r="B26" s="17" t="str">
        <f>Arkusz14!A1</f>
        <v>Usunięcie awarii poprzez założenie opaski naprawczej</v>
      </c>
      <c r="C26" s="19">
        <f>Arkusz14!E176</f>
        <v>3715.1400000000003</v>
      </c>
      <c r="D26" s="15">
        <v>25</v>
      </c>
      <c r="E26" s="19">
        <f t="shared" si="0"/>
        <v>92878.5</v>
      </c>
      <c r="G26" s="14"/>
      <c r="H26" s="14"/>
      <c r="I26" s="11"/>
    </row>
    <row r="27" spans="1:9" ht="15.75" x14ac:dyDescent="0.25">
      <c r="B27" s="15"/>
      <c r="C27" s="24" t="s">
        <v>222</v>
      </c>
      <c r="D27" s="15"/>
      <c r="E27" s="20">
        <f>SUM(E14:E26)</f>
        <v>2012311.8499999996</v>
      </c>
      <c r="G27" s="14"/>
      <c r="H27" s="14"/>
      <c r="I27" s="11"/>
    </row>
  </sheetData>
  <sheetProtection algorithmName="SHA-512" hashValue="tEetu8W1jXiVSBscCCGw4GTBjfh067TSfPakeGizw8G2VjP1ok/qHHwYPi/GfNuzI4IyRAOlEhZWhgGrubGBaw==" saltValue="nVN+ggblv5Lyi/LP7yujqQ==" spinCount="100000" sheet="1" objects="1" scenarios="1"/>
  <dataValidations count="1">
    <dataValidation type="decimal" allowBlank="1" showInputMessage="1" showErrorMessage="1" error="wpisz wartość w zakresie 0,1 - 5" sqref="C6" xr:uid="{2A65E947-A5A3-45D4-8591-7F4560795C3F}">
      <formula1>0.1</formula1>
      <formula2>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63C58-DE73-4953-934C-AC24CE1F8687}">
  <dimension ref="A1:J84"/>
  <sheetViews>
    <sheetView topLeftCell="A70" workbookViewId="0">
      <selection activeCell="F1" sqref="F1"/>
    </sheetView>
  </sheetViews>
  <sheetFormatPr defaultRowHeight="15" x14ac:dyDescent="0.25"/>
  <cols>
    <col min="1" max="1" width="11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194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8">
        <v>10</v>
      </c>
      <c r="B4" s="40" t="s">
        <v>131</v>
      </c>
      <c r="C4" s="41"/>
      <c r="D4" s="41"/>
      <c r="E4" s="42"/>
      <c r="F4" s="40" t="s">
        <v>32</v>
      </c>
      <c r="G4" s="42"/>
      <c r="H4" s="33">
        <v>1.2</v>
      </c>
      <c r="I4" s="33"/>
    </row>
    <row r="5" spans="1:9" x14ac:dyDescent="0.25">
      <c r="A5" s="50"/>
      <c r="B5" s="47" t="s">
        <v>132</v>
      </c>
      <c r="C5" s="48"/>
      <c r="D5" s="48"/>
      <c r="E5" s="49"/>
      <c r="F5" s="47"/>
      <c r="G5" s="49"/>
      <c r="H5" s="46"/>
      <c r="I5" s="46"/>
    </row>
    <row r="6" spans="1:9" x14ac:dyDescent="0.25">
      <c r="A6" s="39"/>
      <c r="B6" s="35" t="s">
        <v>133</v>
      </c>
      <c r="C6" s="36"/>
      <c r="D6" s="36"/>
      <c r="E6" s="37"/>
      <c r="F6" s="35"/>
      <c r="G6" s="37"/>
      <c r="H6" s="34"/>
      <c r="I6" s="34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0.25069999999999998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8">
        <v>20</v>
      </c>
      <c r="B9" s="40" t="s">
        <v>42</v>
      </c>
      <c r="C9" s="41"/>
      <c r="D9" s="41"/>
      <c r="E9" s="42"/>
      <c r="F9" s="40" t="s">
        <v>32</v>
      </c>
      <c r="G9" s="42"/>
      <c r="H9" s="33">
        <v>1.2</v>
      </c>
      <c r="I9" s="33"/>
    </row>
    <row r="10" spans="1:9" x14ac:dyDescent="0.25">
      <c r="A10" s="39"/>
      <c r="B10" s="35" t="s">
        <v>43</v>
      </c>
      <c r="C10" s="36"/>
      <c r="D10" s="36"/>
      <c r="E10" s="37"/>
      <c r="F10" s="35"/>
      <c r="G10" s="37"/>
      <c r="H10" s="34"/>
      <c r="I10" s="34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0.65349999999999997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8">
        <v>30</v>
      </c>
      <c r="B13" s="40" t="s">
        <v>37</v>
      </c>
      <c r="C13" s="41"/>
      <c r="D13" s="41"/>
      <c r="E13" s="42"/>
      <c r="F13" s="40" t="s">
        <v>22</v>
      </c>
      <c r="G13" s="42"/>
      <c r="H13" s="33">
        <v>0.18</v>
      </c>
      <c r="I13" s="33"/>
    </row>
    <row r="14" spans="1:9" x14ac:dyDescent="0.25">
      <c r="A14" s="39"/>
      <c r="B14" s="35" t="s">
        <v>38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0.15479999999999999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0.09</v>
      </c>
      <c r="F16" s="3">
        <v>148.87</v>
      </c>
      <c r="G16" s="3"/>
      <c r="H16" s="3"/>
      <c r="I16" s="3">
        <v>13.4</v>
      </c>
    </row>
    <row r="17" spans="1:9" x14ac:dyDescent="0.25">
      <c r="A17" s="38">
        <v>40</v>
      </c>
      <c r="B17" s="40" t="s">
        <v>40</v>
      </c>
      <c r="C17" s="41"/>
      <c r="D17" s="41"/>
      <c r="E17" s="42"/>
      <c r="F17" s="40" t="s">
        <v>22</v>
      </c>
      <c r="G17" s="42"/>
      <c r="H17" s="33">
        <v>0.18</v>
      </c>
      <c r="I17" s="33"/>
    </row>
    <row r="18" spans="1:9" x14ac:dyDescent="0.25">
      <c r="A18" s="39"/>
      <c r="B18" s="35" t="s">
        <v>46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3.2399999999999998E-2</v>
      </c>
      <c r="F19" s="3">
        <v>148.87</v>
      </c>
      <c r="G19" s="3"/>
      <c r="H19" s="3"/>
      <c r="I19" s="3">
        <v>4.82</v>
      </c>
    </row>
    <row r="20" spans="1:9" x14ac:dyDescent="0.25">
      <c r="A20" s="38">
        <v>50</v>
      </c>
      <c r="B20" s="40" t="s">
        <v>47</v>
      </c>
      <c r="C20" s="41"/>
      <c r="D20" s="41"/>
      <c r="E20" s="42"/>
      <c r="F20" s="40" t="s">
        <v>22</v>
      </c>
      <c r="G20" s="42"/>
      <c r="H20" s="33">
        <v>1.44</v>
      </c>
      <c r="I20" s="33"/>
    </row>
    <row r="21" spans="1:9" x14ac:dyDescent="0.25">
      <c r="A21" s="39"/>
      <c r="B21" s="35" t="s">
        <v>48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0.33119999999999999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0.14169999999999999</v>
      </c>
      <c r="F23" s="3">
        <v>143.91999999999999</v>
      </c>
      <c r="G23" s="3"/>
      <c r="H23" s="3"/>
      <c r="I23" s="3">
        <v>20.39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0.32879999999999998</v>
      </c>
      <c r="F24" s="3">
        <v>148.87</v>
      </c>
      <c r="G24" s="3"/>
      <c r="H24" s="3"/>
      <c r="I24" s="3">
        <v>48.95</v>
      </c>
    </row>
    <row r="25" spans="1:9" x14ac:dyDescent="0.25">
      <c r="A25" s="38">
        <v>60</v>
      </c>
      <c r="B25" s="40" t="s">
        <v>50</v>
      </c>
      <c r="C25" s="41"/>
      <c r="D25" s="41"/>
      <c r="E25" s="42"/>
      <c r="F25" s="40" t="s">
        <v>22</v>
      </c>
      <c r="G25" s="42"/>
      <c r="H25" s="33">
        <v>0.36</v>
      </c>
      <c r="I25" s="33"/>
    </row>
    <row r="26" spans="1:9" x14ac:dyDescent="0.25">
      <c r="A26" s="39"/>
      <c r="B26" s="35" t="s">
        <v>51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1.1861999999999999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8">
        <v>70</v>
      </c>
      <c r="B28" s="40" t="s">
        <v>52</v>
      </c>
      <c r="C28" s="41"/>
      <c r="D28" s="41"/>
      <c r="E28" s="42"/>
      <c r="F28" s="40" t="s">
        <v>22</v>
      </c>
      <c r="G28" s="42"/>
      <c r="H28" s="33">
        <v>0.36</v>
      </c>
      <c r="I28" s="33"/>
    </row>
    <row r="29" spans="1:9" x14ac:dyDescent="0.25">
      <c r="A29" s="39"/>
      <c r="B29" s="35" t="s">
        <v>53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1.38E-2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2.4799999999999999E-2</v>
      </c>
      <c r="F31" s="3">
        <v>143.91999999999999</v>
      </c>
      <c r="G31" s="3"/>
      <c r="H31" s="3"/>
      <c r="I31" s="3">
        <v>3.57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9.4000000000000004E-3</v>
      </c>
      <c r="F32" s="3">
        <v>141.06</v>
      </c>
      <c r="G32" s="3"/>
      <c r="H32" s="3"/>
      <c r="I32" s="3">
        <v>1.33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6.9900000000000004E-2</v>
      </c>
      <c r="F33" s="3">
        <v>148.87</v>
      </c>
      <c r="G33" s="3"/>
      <c r="H33" s="3"/>
      <c r="I33" s="3">
        <v>10.41</v>
      </c>
    </row>
    <row r="34" spans="1:9" x14ac:dyDescent="0.25">
      <c r="A34" s="38">
        <v>80</v>
      </c>
      <c r="B34" s="40" t="s">
        <v>55</v>
      </c>
      <c r="C34" s="41"/>
      <c r="D34" s="41"/>
      <c r="E34" s="42"/>
      <c r="F34" s="40" t="s">
        <v>22</v>
      </c>
      <c r="G34" s="42"/>
      <c r="H34" s="33">
        <v>1.8</v>
      </c>
      <c r="I34" s="33"/>
    </row>
    <row r="35" spans="1:9" x14ac:dyDescent="0.25">
      <c r="A35" s="39"/>
      <c r="B35" s="35" t="s">
        <v>56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0.49249999999999999</v>
      </c>
      <c r="F36" s="3">
        <v>148.87</v>
      </c>
      <c r="G36" s="3"/>
      <c r="H36" s="3"/>
      <c r="I36" s="3">
        <v>73.319999999999993</v>
      </c>
    </row>
    <row r="37" spans="1:9" x14ac:dyDescent="0.25">
      <c r="A37" s="38">
        <v>90</v>
      </c>
      <c r="B37" s="40" t="s">
        <v>190</v>
      </c>
      <c r="C37" s="41"/>
      <c r="D37" s="41"/>
      <c r="E37" s="42"/>
      <c r="F37" s="40" t="s">
        <v>16</v>
      </c>
      <c r="G37" s="42"/>
      <c r="H37" s="33">
        <v>1</v>
      </c>
      <c r="I37" s="33"/>
    </row>
    <row r="38" spans="1:9" x14ac:dyDescent="0.25">
      <c r="A38" s="39"/>
      <c r="B38" s="35" t="s">
        <v>191</v>
      </c>
      <c r="C38" s="36"/>
      <c r="D38" s="36"/>
      <c r="E38" s="37"/>
      <c r="F38" s="35"/>
      <c r="G38" s="37"/>
      <c r="H38" s="34"/>
      <c r="I38" s="34"/>
    </row>
    <row r="39" spans="1:9" x14ac:dyDescent="0.25">
      <c r="A39" s="2"/>
      <c r="B39" s="2" t="s">
        <v>18</v>
      </c>
      <c r="C39" s="3">
        <v>0.20300000000000001</v>
      </c>
      <c r="D39" s="4" t="s">
        <v>19</v>
      </c>
      <c r="E39" s="3">
        <v>0.20300000000000001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25</v>
      </c>
      <c r="B40" s="2" t="s">
        <v>192</v>
      </c>
      <c r="C40" s="3">
        <v>0.04</v>
      </c>
      <c r="D40" s="4" t="s">
        <v>27</v>
      </c>
      <c r="E40" s="3">
        <v>0.04</v>
      </c>
      <c r="F40" s="3">
        <v>7.36</v>
      </c>
      <c r="G40" s="3"/>
      <c r="H40" s="3"/>
      <c r="I40" s="3">
        <v>0.28999999999999998</v>
      </c>
    </row>
    <row r="41" spans="1:9" x14ac:dyDescent="0.25">
      <c r="A41" s="2"/>
      <c r="B41" s="2" t="s">
        <v>193</v>
      </c>
      <c r="C41" s="3">
        <v>2.9000000000000001E-2</v>
      </c>
      <c r="D41" s="4" t="s">
        <v>27</v>
      </c>
      <c r="E41" s="3">
        <v>2.9000000000000001E-2</v>
      </c>
      <c r="F41" s="3">
        <v>157.08000000000001</v>
      </c>
      <c r="G41" s="3"/>
      <c r="H41" s="3"/>
      <c r="I41" s="3">
        <v>4.5599999999999996</v>
      </c>
    </row>
    <row r="42" spans="1:9" x14ac:dyDescent="0.25">
      <c r="A42" s="38">
        <v>100</v>
      </c>
      <c r="B42" s="40" t="s">
        <v>62</v>
      </c>
      <c r="C42" s="41"/>
      <c r="D42" s="41"/>
      <c r="E42" s="42"/>
      <c r="F42" s="40" t="s">
        <v>16</v>
      </c>
      <c r="G42" s="42"/>
      <c r="H42" s="33">
        <v>1</v>
      </c>
      <c r="I42" s="33"/>
    </row>
    <row r="43" spans="1:9" x14ac:dyDescent="0.25">
      <c r="A43" s="39"/>
      <c r="B43" s="35" t="s">
        <v>63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0.27200000000000002</v>
      </c>
      <c r="D44" s="4" t="s">
        <v>19</v>
      </c>
      <c r="E44" s="3">
        <v>0.27200000000000002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64</v>
      </c>
      <c r="C45" s="3">
        <v>1.02</v>
      </c>
      <c r="D45" s="4" t="s">
        <v>16</v>
      </c>
      <c r="E45" s="3">
        <v>1.02</v>
      </c>
      <c r="F45" s="3">
        <v>116.11</v>
      </c>
      <c r="G45" s="3"/>
      <c r="H45" s="3">
        <v>118.43</v>
      </c>
      <c r="I45" s="3"/>
    </row>
    <row r="46" spans="1:9" x14ac:dyDescent="0.25">
      <c r="A46" s="2"/>
      <c r="B46" s="2" t="s">
        <v>23</v>
      </c>
      <c r="C46" s="3">
        <v>1.5</v>
      </c>
      <c r="D46" s="4" t="s">
        <v>24</v>
      </c>
      <c r="E46" s="3"/>
      <c r="F46" s="3"/>
      <c r="G46" s="3"/>
      <c r="H46" s="3">
        <v>1.78</v>
      </c>
      <c r="I46" s="3"/>
    </row>
    <row r="47" spans="1:9" x14ac:dyDescent="0.25">
      <c r="A47" s="2" t="s">
        <v>25</v>
      </c>
      <c r="B47" s="2" t="s">
        <v>65</v>
      </c>
      <c r="C47" s="3">
        <v>3.2899999999999999E-2</v>
      </c>
      <c r="D47" s="4" t="s">
        <v>27</v>
      </c>
      <c r="E47" s="3">
        <v>3.2899999999999999E-2</v>
      </c>
      <c r="F47" s="3">
        <v>131.81</v>
      </c>
      <c r="G47" s="3"/>
      <c r="H47" s="3"/>
      <c r="I47" s="3">
        <v>4.34</v>
      </c>
    </row>
    <row r="48" spans="1:9" x14ac:dyDescent="0.25">
      <c r="A48" s="2"/>
      <c r="B48" s="2" t="s">
        <v>66</v>
      </c>
      <c r="C48" s="3">
        <v>3.7199999999999997E-2</v>
      </c>
      <c r="D48" s="4" t="s">
        <v>27</v>
      </c>
      <c r="E48" s="3">
        <v>3.7199999999999997E-2</v>
      </c>
      <c r="F48" s="3">
        <v>131.79</v>
      </c>
      <c r="G48" s="3"/>
      <c r="H48" s="3"/>
      <c r="I48" s="3">
        <v>4.9000000000000004</v>
      </c>
    </row>
    <row r="49" spans="1:9" x14ac:dyDescent="0.25">
      <c r="A49" s="38">
        <v>110</v>
      </c>
      <c r="B49" s="40" t="s">
        <v>77</v>
      </c>
      <c r="C49" s="41"/>
      <c r="D49" s="41"/>
      <c r="E49" s="42"/>
      <c r="F49" s="40" t="s">
        <v>32</v>
      </c>
      <c r="G49" s="42"/>
      <c r="H49" s="33">
        <v>1.2</v>
      </c>
      <c r="I49" s="33"/>
    </row>
    <row r="50" spans="1:9" x14ac:dyDescent="0.25">
      <c r="A50" s="39"/>
      <c r="B50" s="35" t="s">
        <v>78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0.44790000000000002</v>
      </c>
      <c r="D51" s="4" t="s">
        <v>19</v>
      </c>
      <c r="E51" s="3">
        <v>1.075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0.24399999999999999</v>
      </c>
      <c r="D52" s="4" t="s">
        <v>22</v>
      </c>
      <c r="E52" s="3">
        <v>0.58560000000000001</v>
      </c>
      <c r="F52" s="3">
        <v>56.77</v>
      </c>
      <c r="G52" s="3"/>
      <c r="H52" s="3">
        <v>33.24</v>
      </c>
      <c r="I52" s="3"/>
    </row>
    <row r="53" spans="1:9" x14ac:dyDescent="0.25">
      <c r="A53" s="2"/>
      <c r="B53" s="2" t="s">
        <v>23</v>
      </c>
      <c r="C53" s="3">
        <v>2.5</v>
      </c>
      <c r="D53" s="4" t="s">
        <v>24</v>
      </c>
      <c r="E53" s="3"/>
      <c r="F53" s="3"/>
      <c r="G53" s="3"/>
      <c r="H53" s="3">
        <v>0.83</v>
      </c>
      <c r="I53" s="3"/>
    </row>
    <row r="54" spans="1:9" x14ac:dyDescent="0.25">
      <c r="A54" s="38">
        <v>120</v>
      </c>
      <c r="B54" s="40" t="s">
        <v>80</v>
      </c>
      <c r="C54" s="41"/>
      <c r="D54" s="41"/>
      <c r="E54" s="42"/>
      <c r="F54" s="40" t="s">
        <v>22</v>
      </c>
      <c r="G54" s="42"/>
      <c r="H54" s="33">
        <v>1.44</v>
      </c>
      <c r="I54" s="33"/>
    </row>
    <row r="55" spans="1:9" x14ac:dyDescent="0.25">
      <c r="A55" s="39"/>
      <c r="B55" s="35" t="s">
        <v>81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0.22700000000000001</v>
      </c>
      <c r="D56" s="4" t="s">
        <v>19</v>
      </c>
      <c r="E56" s="3">
        <v>0.32690000000000002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2" t="s">
        <v>20</v>
      </c>
      <c r="B57" s="2" t="s">
        <v>79</v>
      </c>
      <c r="C57" s="3">
        <v>1.2</v>
      </c>
      <c r="D57" s="4" t="s">
        <v>22</v>
      </c>
      <c r="E57" s="3">
        <v>1.728</v>
      </c>
      <c r="F57" s="3">
        <v>56.77</v>
      </c>
      <c r="G57" s="3"/>
      <c r="H57" s="3">
        <v>98.1</v>
      </c>
      <c r="I57" s="3"/>
    </row>
    <row r="58" spans="1:9" x14ac:dyDescent="0.25">
      <c r="A58" s="2" t="s">
        <v>25</v>
      </c>
      <c r="B58" s="2" t="s">
        <v>82</v>
      </c>
      <c r="C58" s="3">
        <v>0.13800000000000001</v>
      </c>
      <c r="D58" s="4" t="s">
        <v>27</v>
      </c>
      <c r="E58" s="3">
        <v>0.19869999999999999</v>
      </c>
      <c r="F58" s="3">
        <v>27.39</v>
      </c>
      <c r="G58" s="3"/>
      <c r="H58" s="3"/>
      <c r="I58" s="3">
        <v>5.44</v>
      </c>
    </row>
    <row r="59" spans="1:9" ht="25.5" x14ac:dyDescent="0.25">
      <c r="A59" s="2"/>
      <c r="B59" s="2" t="s">
        <v>54</v>
      </c>
      <c r="C59" s="3">
        <v>1.44E-2</v>
      </c>
      <c r="D59" s="4" t="s">
        <v>27</v>
      </c>
      <c r="E59" s="3">
        <v>2.07E-2</v>
      </c>
      <c r="F59" s="3">
        <v>141.06</v>
      </c>
      <c r="G59" s="3"/>
      <c r="H59" s="3"/>
      <c r="I59" s="3">
        <v>2.92</v>
      </c>
    </row>
    <row r="60" spans="1:9" x14ac:dyDescent="0.25">
      <c r="A60" s="38">
        <v>130</v>
      </c>
      <c r="B60" s="40" t="s">
        <v>83</v>
      </c>
      <c r="C60" s="41"/>
      <c r="D60" s="41"/>
      <c r="E60" s="42"/>
      <c r="F60" s="40" t="s">
        <v>22</v>
      </c>
      <c r="G60" s="42"/>
      <c r="H60" s="33">
        <v>0.36</v>
      </c>
      <c r="I60" s="33"/>
    </row>
    <row r="61" spans="1:9" x14ac:dyDescent="0.25">
      <c r="A61" s="39"/>
      <c r="B61" s="35" t="s">
        <v>84</v>
      </c>
      <c r="C61" s="36"/>
      <c r="D61" s="36"/>
      <c r="E61" s="37"/>
      <c r="F61" s="35"/>
      <c r="G61" s="37"/>
      <c r="H61" s="34"/>
      <c r="I61" s="34"/>
    </row>
    <row r="62" spans="1:9" x14ac:dyDescent="0.25">
      <c r="A62" s="2"/>
      <c r="B62" s="2" t="s">
        <v>18</v>
      </c>
      <c r="C62" s="3">
        <v>1.3561000000000001</v>
      </c>
      <c r="D62" s="4" t="s">
        <v>19</v>
      </c>
      <c r="E62" s="3">
        <v>0.48820000000000002</v>
      </c>
      <c r="F62" s="3">
        <f>Arkusz2!C3</f>
        <v>0</v>
      </c>
      <c r="G62" s="3">
        <f>ROUND(E62*F62,2)</f>
        <v>0</v>
      </c>
      <c r="H62" s="3"/>
      <c r="I62" s="3"/>
    </row>
    <row r="63" spans="1:9" x14ac:dyDescent="0.25">
      <c r="A63" s="2" t="s">
        <v>20</v>
      </c>
      <c r="B63" s="2" t="s">
        <v>79</v>
      </c>
      <c r="C63" s="3">
        <v>1.2</v>
      </c>
      <c r="D63" s="4" t="s">
        <v>22</v>
      </c>
      <c r="E63" s="3">
        <v>0.432</v>
      </c>
      <c r="F63" s="3">
        <v>56.77</v>
      </c>
      <c r="G63" s="3"/>
      <c r="H63" s="3">
        <v>24.52</v>
      </c>
      <c r="I63" s="3"/>
    </row>
    <row r="64" spans="1:9" x14ac:dyDescent="0.25">
      <c r="A64" s="38">
        <v>140</v>
      </c>
      <c r="B64" s="40" t="s">
        <v>85</v>
      </c>
      <c r="C64" s="41"/>
      <c r="D64" s="41"/>
      <c r="E64" s="42"/>
      <c r="F64" s="40" t="s">
        <v>32</v>
      </c>
      <c r="G64" s="42"/>
      <c r="H64" s="33">
        <v>1.2</v>
      </c>
      <c r="I64" s="33"/>
    </row>
    <row r="65" spans="1:9" x14ac:dyDescent="0.25">
      <c r="A65" s="39"/>
      <c r="B65" s="35" t="s">
        <v>86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/>
      <c r="B66" s="2" t="s">
        <v>18</v>
      </c>
      <c r="C66" s="3">
        <v>3.3300000000000003E-2</v>
      </c>
      <c r="D66" s="4" t="s">
        <v>19</v>
      </c>
      <c r="E66" s="3">
        <v>0.04</v>
      </c>
      <c r="F66" s="3">
        <f>Arkusz2!C3</f>
        <v>0</v>
      </c>
      <c r="G66" s="3">
        <f>ROUND(E66*F66,2)</f>
        <v>0</v>
      </c>
      <c r="H66" s="3"/>
      <c r="I66" s="3"/>
    </row>
    <row r="67" spans="1:9" ht="25.5" x14ac:dyDescent="0.25">
      <c r="A67" s="2" t="s">
        <v>20</v>
      </c>
      <c r="B67" s="2" t="s">
        <v>87</v>
      </c>
      <c r="C67" s="3">
        <v>0.31819999999999998</v>
      </c>
      <c r="D67" s="4" t="s">
        <v>88</v>
      </c>
      <c r="E67" s="3">
        <v>0.38179999999999997</v>
      </c>
      <c r="F67" s="3">
        <v>129.80000000000001</v>
      </c>
      <c r="G67" s="3"/>
      <c r="H67" s="3">
        <v>49.56</v>
      </c>
      <c r="I67" s="3"/>
    </row>
    <row r="68" spans="1:9" x14ac:dyDescent="0.25">
      <c r="A68" s="2"/>
      <c r="B68" s="2" t="s">
        <v>157</v>
      </c>
      <c r="C68" s="3">
        <v>1.4999999999999999E-2</v>
      </c>
      <c r="D68" s="4" t="s">
        <v>22</v>
      </c>
      <c r="E68" s="3">
        <v>1.7999999999999999E-2</v>
      </c>
      <c r="F68" s="3">
        <v>6.61</v>
      </c>
      <c r="G68" s="3"/>
      <c r="H68" s="3">
        <v>0.12</v>
      </c>
      <c r="I68" s="3"/>
    </row>
    <row r="69" spans="1:9" x14ac:dyDescent="0.25">
      <c r="A69" s="2"/>
      <c r="B69" s="2" t="s">
        <v>23</v>
      </c>
      <c r="C69" s="3">
        <v>0.5</v>
      </c>
      <c r="D69" s="4" t="s">
        <v>24</v>
      </c>
      <c r="E69" s="3"/>
      <c r="F69" s="3"/>
      <c r="G69" s="3"/>
      <c r="H69" s="3">
        <v>0.25</v>
      </c>
      <c r="I69" s="3"/>
    </row>
    <row r="70" spans="1:9" ht="25.5" x14ac:dyDescent="0.25">
      <c r="A70" s="2" t="s">
        <v>25</v>
      </c>
      <c r="B70" s="2" t="s">
        <v>89</v>
      </c>
      <c r="C70" s="3">
        <v>2.7000000000000001E-3</v>
      </c>
      <c r="D70" s="4" t="s">
        <v>27</v>
      </c>
      <c r="E70" s="3">
        <v>3.2000000000000002E-3</v>
      </c>
      <c r="F70" s="3">
        <v>143.88999999999999</v>
      </c>
      <c r="G70" s="3"/>
      <c r="H70" s="3"/>
      <c r="I70" s="3">
        <v>0.46</v>
      </c>
    </row>
    <row r="71" spans="1:9" x14ac:dyDescent="0.25">
      <c r="A71" s="2"/>
      <c r="B71" s="2" t="s">
        <v>90</v>
      </c>
      <c r="C71" s="3">
        <v>3.8699999999999998E-2</v>
      </c>
      <c r="D71" s="4" t="s">
        <v>27</v>
      </c>
      <c r="E71" s="3">
        <v>4.6399999999999997E-2</v>
      </c>
      <c r="F71" s="3">
        <v>144.66</v>
      </c>
      <c r="G71" s="3"/>
      <c r="H71" s="3"/>
      <c r="I71" s="3">
        <v>6.71</v>
      </c>
    </row>
    <row r="72" spans="1:9" x14ac:dyDescent="0.25">
      <c r="A72" s="38">
        <v>150</v>
      </c>
      <c r="B72" s="40" t="s">
        <v>134</v>
      </c>
      <c r="C72" s="41"/>
      <c r="D72" s="41"/>
      <c r="E72" s="42"/>
      <c r="F72" s="40" t="s">
        <v>32</v>
      </c>
      <c r="G72" s="42"/>
      <c r="H72" s="33">
        <v>1.2</v>
      </c>
      <c r="I72" s="33"/>
    </row>
    <row r="73" spans="1:9" x14ac:dyDescent="0.25">
      <c r="A73" s="39"/>
      <c r="B73" s="35" t="s">
        <v>135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1.1423000000000001</v>
      </c>
      <c r="D74" s="4" t="s">
        <v>19</v>
      </c>
      <c r="E74" s="3">
        <v>1.3708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179</v>
      </c>
      <c r="C75" s="3">
        <v>1.0249999999999999</v>
      </c>
      <c r="D75" s="4" t="s">
        <v>32</v>
      </c>
      <c r="E75" s="3">
        <v>0.123</v>
      </c>
      <c r="F75" s="3">
        <v>62.97</v>
      </c>
      <c r="G75" s="3"/>
      <c r="H75" s="3">
        <v>7.75</v>
      </c>
      <c r="I75" s="3"/>
    </row>
    <row r="76" spans="1:9" x14ac:dyDescent="0.25">
      <c r="A76" s="2"/>
      <c r="B76" s="2" t="s">
        <v>79</v>
      </c>
      <c r="C76" s="3">
        <v>7.9299999999999995E-2</v>
      </c>
      <c r="D76" s="4" t="s">
        <v>22</v>
      </c>
      <c r="E76" s="3">
        <v>9.5200000000000007E-2</v>
      </c>
      <c r="F76" s="3">
        <v>56.77</v>
      </c>
      <c r="G76" s="3"/>
      <c r="H76" s="3">
        <v>5.4</v>
      </c>
      <c r="I76" s="3"/>
    </row>
    <row r="77" spans="1:9" x14ac:dyDescent="0.25">
      <c r="A77" s="2"/>
      <c r="B77" s="2" t="s">
        <v>157</v>
      </c>
      <c r="C77" s="3">
        <v>2.1999999999999999E-2</v>
      </c>
      <c r="D77" s="4" t="s">
        <v>22</v>
      </c>
      <c r="E77" s="3">
        <v>2.64E-2</v>
      </c>
      <c r="F77" s="3">
        <v>6.61</v>
      </c>
      <c r="G77" s="3"/>
      <c r="H77" s="3">
        <v>0.17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7.0000000000000007E-2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0.156</v>
      </c>
      <c r="F79" s="3">
        <v>27.39</v>
      </c>
      <c r="G79" s="3"/>
      <c r="H79" s="3"/>
      <c r="I79" s="3">
        <v>4.2699999999999996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0.03</v>
      </c>
      <c r="F80" s="3">
        <v>77.2</v>
      </c>
      <c r="G80" s="3"/>
      <c r="H80" s="3"/>
      <c r="I80" s="3">
        <v>2.3199999999999998</v>
      </c>
    </row>
    <row r="81" spans="1:10" x14ac:dyDescent="0.25">
      <c r="A81" s="7"/>
      <c r="B81" s="28" t="s">
        <v>122</v>
      </c>
      <c r="C81" s="29"/>
      <c r="D81" s="30"/>
      <c r="E81" s="31"/>
      <c r="F81" s="32"/>
      <c r="G81" s="9">
        <f>G74+G66+G62+G56+G51+G44+G39+G30+G27+G22+G15+G11+G7</f>
        <v>0</v>
      </c>
      <c r="H81" s="9">
        <v>340.22</v>
      </c>
      <c r="I81" s="9">
        <v>212.4</v>
      </c>
      <c r="J81" s="6"/>
    </row>
    <row r="82" spans="1:10" x14ac:dyDescent="0.25">
      <c r="A82" s="7" t="s">
        <v>123</v>
      </c>
      <c r="B82" s="28" t="s">
        <v>124</v>
      </c>
      <c r="C82" s="29"/>
      <c r="D82" s="30"/>
      <c r="E82" s="31">
        <f>(G81+I81)*Arkusz2!C4/100</f>
        <v>0</v>
      </c>
      <c r="F82" s="32"/>
      <c r="G82" s="9"/>
      <c r="H82" s="9"/>
      <c r="I82" s="9"/>
    </row>
    <row r="83" spans="1:10" x14ac:dyDescent="0.25">
      <c r="A83" s="7"/>
      <c r="B83" s="28" t="s">
        <v>125</v>
      </c>
      <c r="C83" s="29"/>
      <c r="D83" s="30"/>
      <c r="E83" s="31">
        <f>(G81+I81+E82)*Arkusz2!C5/100</f>
        <v>0</v>
      </c>
      <c r="F83" s="32"/>
      <c r="G83" s="9"/>
      <c r="H83" s="9"/>
      <c r="I83" s="9"/>
    </row>
    <row r="84" spans="1:10" x14ac:dyDescent="0.25">
      <c r="A84" s="7"/>
      <c r="B84" s="28" t="s">
        <v>126</v>
      </c>
      <c r="C84" s="29"/>
      <c r="D84" s="30"/>
      <c r="E84" s="31">
        <f>SUM(E81:I83)</f>
        <v>552.62</v>
      </c>
      <c r="F84" s="32"/>
      <c r="G84" s="9"/>
      <c r="H84" s="9"/>
      <c r="I84" s="9"/>
    </row>
  </sheetData>
  <sheetProtection algorithmName="SHA-512" hashValue="3JWrt967U62b70BnvlMaA4iPDVTCWEBDQU/q8AQV3v1rr7fMO6ZT478AVjLGGbh35YxsgmUdVs5S2jER6T17OA==" saltValue="HOVh8Gxb0pBin+N8/kRspg==" spinCount="100000" sheet="1" objects="1" scenarios="1"/>
  <mergeCells count="100">
    <mergeCell ref="A1:C1"/>
    <mergeCell ref="B10:E10"/>
    <mergeCell ref="A13:A14"/>
    <mergeCell ref="B13:E13"/>
    <mergeCell ref="F13:G14"/>
    <mergeCell ref="I4:I6"/>
    <mergeCell ref="B5:E5"/>
    <mergeCell ref="B6:E6"/>
    <mergeCell ref="A9:A10"/>
    <mergeCell ref="B9:E9"/>
    <mergeCell ref="F9:G10"/>
    <mergeCell ref="H9:H10"/>
    <mergeCell ref="I9:I10"/>
    <mergeCell ref="A4:A6"/>
    <mergeCell ref="B4:E4"/>
    <mergeCell ref="F4:G6"/>
    <mergeCell ref="H4:H6"/>
    <mergeCell ref="H13:H14"/>
    <mergeCell ref="I13:I14"/>
    <mergeCell ref="B14:E14"/>
    <mergeCell ref="A17:A18"/>
    <mergeCell ref="B17:E17"/>
    <mergeCell ref="F17:G18"/>
    <mergeCell ref="H17:H18"/>
    <mergeCell ref="I17:I18"/>
    <mergeCell ref="H20:H21"/>
    <mergeCell ref="I20:I21"/>
    <mergeCell ref="B21:E21"/>
    <mergeCell ref="B18:E18"/>
    <mergeCell ref="A20:A21"/>
    <mergeCell ref="B20:E20"/>
    <mergeCell ref="F20:G21"/>
    <mergeCell ref="A25:A26"/>
    <mergeCell ref="B25:E25"/>
    <mergeCell ref="F25:G26"/>
    <mergeCell ref="H25:H26"/>
    <mergeCell ref="I25:I26"/>
    <mergeCell ref="B26:E26"/>
    <mergeCell ref="I28:I29"/>
    <mergeCell ref="B29:E29"/>
    <mergeCell ref="A34:A35"/>
    <mergeCell ref="B34:E34"/>
    <mergeCell ref="F34:G35"/>
    <mergeCell ref="H34:H35"/>
    <mergeCell ref="I34:I35"/>
    <mergeCell ref="B35:E35"/>
    <mergeCell ref="A28:A29"/>
    <mergeCell ref="B28:E28"/>
    <mergeCell ref="F28:G29"/>
    <mergeCell ref="H28:H29"/>
    <mergeCell ref="I37:I38"/>
    <mergeCell ref="B38:E38"/>
    <mergeCell ref="A42:A43"/>
    <mergeCell ref="B42:E42"/>
    <mergeCell ref="F42:G43"/>
    <mergeCell ref="H42:H43"/>
    <mergeCell ref="I42:I43"/>
    <mergeCell ref="B43:E43"/>
    <mergeCell ref="A37:A38"/>
    <mergeCell ref="B37:E37"/>
    <mergeCell ref="F37:G38"/>
    <mergeCell ref="H37:H38"/>
    <mergeCell ref="I49:I50"/>
    <mergeCell ref="B50:E50"/>
    <mergeCell ref="A49:A50"/>
    <mergeCell ref="B49:E49"/>
    <mergeCell ref="F49:G50"/>
    <mergeCell ref="H49:H50"/>
    <mergeCell ref="A54:A55"/>
    <mergeCell ref="B54:E54"/>
    <mergeCell ref="F54:G55"/>
    <mergeCell ref="H54:H55"/>
    <mergeCell ref="I54:I55"/>
    <mergeCell ref="B55:E55"/>
    <mergeCell ref="I60:I61"/>
    <mergeCell ref="B61:E61"/>
    <mergeCell ref="A64:A65"/>
    <mergeCell ref="B64:E64"/>
    <mergeCell ref="F64:G65"/>
    <mergeCell ref="H64:H65"/>
    <mergeCell ref="I64:I65"/>
    <mergeCell ref="B65:E65"/>
    <mergeCell ref="A60:A61"/>
    <mergeCell ref="B60:E60"/>
    <mergeCell ref="F60:G61"/>
    <mergeCell ref="H60:H61"/>
    <mergeCell ref="I72:I73"/>
    <mergeCell ref="B73:E73"/>
    <mergeCell ref="B81:D81"/>
    <mergeCell ref="E81:F81"/>
    <mergeCell ref="A72:A73"/>
    <mergeCell ref="B72:E72"/>
    <mergeCell ref="F72:G73"/>
    <mergeCell ref="H72:H73"/>
    <mergeCell ref="B82:D82"/>
    <mergeCell ref="E82:F82"/>
    <mergeCell ref="B83:D83"/>
    <mergeCell ref="E83:F83"/>
    <mergeCell ref="B84:D84"/>
    <mergeCell ref="E84:F8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885B3-6EA1-4BDF-A9FB-CDFB76FDEAE8}">
  <dimension ref="A1:J183"/>
  <sheetViews>
    <sheetView topLeftCell="A179" workbookViewId="0">
      <selection activeCell="E216" sqref="E216"/>
    </sheetView>
  </sheetViews>
  <sheetFormatPr defaultRowHeight="15" x14ac:dyDescent="0.25"/>
  <cols>
    <col min="1" max="1" width="8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195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15</v>
      </c>
      <c r="C3" s="41"/>
      <c r="D3" s="41"/>
      <c r="E3" s="42"/>
      <c r="F3" s="40" t="s">
        <v>16</v>
      </c>
      <c r="G3" s="42"/>
      <c r="H3" s="33">
        <v>9</v>
      </c>
      <c r="I3" s="33"/>
    </row>
    <row r="4" spans="1:9" x14ac:dyDescent="0.25">
      <c r="A4" s="39"/>
      <c r="B4" s="35" t="s">
        <v>17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0.35549999999999998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157</v>
      </c>
      <c r="C6" s="3">
        <v>8.0000000000000002E-3</v>
      </c>
      <c r="D6" s="4" t="s">
        <v>22</v>
      </c>
      <c r="E6" s="3">
        <v>7.1999999999999995E-2</v>
      </c>
      <c r="F6" s="3">
        <v>6.61</v>
      </c>
      <c r="G6" s="3"/>
      <c r="H6" s="3">
        <v>0.48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0.02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0.56520000000000004</v>
      </c>
      <c r="F8" s="3">
        <v>77.2</v>
      </c>
      <c r="G8" s="3"/>
      <c r="H8" s="3"/>
      <c r="I8" s="3">
        <v>43.63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8.4599999999999995E-2</v>
      </c>
      <c r="F9" s="3">
        <v>106.47</v>
      </c>
      <c r="G9" s="3"/>
      <c r="H9" s="3"/>
      <c r="I9" s="3">
        <v>9.01</v>
      </c>
    </row>
    <row r="10" spans="1:9" x14ac:dyDescent="0.25">
      <c r="A10" s="38">
        <v>20</v>
      </c>
      <c r="B10" s="40" t="s">
        <v>29</v>
      </c>
      <c r="C10" s="41"/>
      <c r="D10" s="41"/>
      <c r="E10" s="42"/>
      <c r="F10" s="40" t="s">
        <v>16</v>
      </c>
      <c r="G10" s="42"/>
      <c r="H10" s="33">
        <v>9</v>
      </c>
      <c r="I10" s="33"/>
    </row>
    <row r="11" spans="1:9" x14ac:dyDescent="0.25">
      <c r="A11" s="39"/>
      <c r="B11" s="35" t="s">
        <v>30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0.28799999999999998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4.4999999999999998E-2</v>
      </c>
      <c r="F13" s="3">
        <v>6.61</v>
      </c>
      <c r="G13" s="3"/>
      <c r="H13" s="3">
        <v>0.3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0.01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2.7E-2</v>
      </c>
      <c r="F15" s="3">
        <v>77.2</v>
      </c>
      <c r="G15" s="3"/>
      <c r="H15" s="3"/>
      <c r="I15" s="3">
        <v>2.08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4.4999999999999997E-3</v>
      </c>
      <c r="F16" s="3">
        <v>106.47</v>
      </c>
      <c r="G16" s="3"/>
      <c r="H16" s="3"/>
      <c r="I16" s="3">
        <v>0.48</v>
      </c>
    </row>
    <row r="17" spans="1:9" x14ac:dyDescent="0.25">
      <c r="A17" s="38">
        <v>30</v>
      </c>
      <c r="B17" s="40" t="s">
        <v>31</v>
      </c>
      <c r="C17" s="41"/>
      <c r="D17" s="41"/>
      <c r="E17" s="42"/>
      <c r="F17" s="40" t="s">
        <v>32</v>
      </c>
      <c r="G17" s="42"/>
      <c r="H17" s="33">
        <v>5</v>
      </c>
      <c r="I17" s="33"/>
    </row>
    <row r="18" spans="1:9" x14ac:dyDescent="0.25">
      <c r="A18" s="39"/>
      <c r="B18" s="35" t="s">
        <v>33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1.272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0.62450000000000006</v>
      </c>
      <c r="F21" s="3">
        <v>74.58</v>
      </c>
      <c r="G21" s="3"/>
      <c r="H21" s="3"/>
      <c r="I21" s="3">
        <v>46.58</v>
      </c>
    </row>
    <row r="22" spans="1:9" x14ac:dyDescent="0.25">
      <c r="A22" s="38">
        <v>40</v>
      </c>
      <c r="B22" s="40" t="s">
        <v>35</v>
      </c>
      <c r="C22" s="41"/>
      <c r="D22" s="41"/>
      <c r="E22" s="42"/>
      <c r="F22" s="40" t="s">
        <v>32</v>
      </c>
      <c r="G22" s="42"/>
      <c r="H22" s="33">
        <v>5</v>
      </c>
      <c r="I22" s="33"/>
    </row>
    <row r="23" spans="1:9" x14ac:dyDescent="0.25">
      <c r="A23" s="39"/>
      <c r="B23" s="35" t="s">
        <v>36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1.5295000000000001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0.64749999999999996</v>
      </c>
      <c r="F26" s="3">
        <v>74.58</v>
      </c>
      <c r="G26" s="3"/>
      <c r="H26" s="3"/>
      <c r="I26" s="3">
        <v>48.29</v>
      </c>
    </row>
    <row r="27" spans="1:9" x14ac:dyDescent="0.25">
      <c r="A27" s="38">
        <v>50</v>
      </c>
      <c r="B27" s="40" t="s">
        <v>37</v>
      </c>
      <c r="C27" s="41"/>
      <c r="D27" s="41"/>
      <c r="E27" s="42"/>
      <c r="F27" s="40" t="s">
        <v>22</v>
      </c>
      <c r="G27" s="42"/>
      <c r="H27" s="33">
        <v>0.5</v>
      </c>
      <c r="I27" s="33"/>
    </row>
    <row r="28" spans="1:9" x14ac:dyDescent="0.25">
      <c r="A28" s="39"/>
      <c r="B28" s="35" t="s">
        <v>38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0.43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0.25</v>
      </c>
      <c r="F30" s="3">
        <v>148.87</v>
      </c>
      <c r="G30" s="3"/>
      <c r="H30" s="3"/>
      <c r="I30" s="3">
        <v>37.22</v>
      </c>
    </row>
    <row r="31" spans="1:9" x14ac:dyDescent="0.25">
      <c r="A31" s="38">
        <v>60</v>
      </c>
      <c r="B31" s="40" t="s">
        <v>40</v>
      </c>
      <c r="C31" s="41"/>
      <c r="D31" s="41"/>
      <c r="E31" s="42"/>
      <c r="F31" s="40" t="s">
        <v>22</v>
      </c>
      <c r="G31" s="42"/>
      <c r="H31" s="33">
        <v>0.5</v>
      </c>
      <c r="I31" s="33"/>
    </row>
    <row r="32" spans="1:9" x14ac:dyDescent="0.25">
      <c r="A32" s="39"/>
      <c r="B32" s="35" t="s">
        <v>41</v>
      </c>
      <c r="C32" s="36"/>
      <c r="D32" s="36"/>
      <c r="E32" s="37"/>
      <c r="F32" s="35"/>
      <c r="G32" s="37"/>
      <c r="H32" s="34"/>
      <c r="I32" s="34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0.14000000000000001</v>
      </c>
      <c r="F33" s="3">
        <v>148.87</v>
      </c>
      <c r="G33" s="3"/>
      <c r="H33" s="3"/>
      <c r="I33" s="3">
        <v>20.84</v>
      </c>
    </row>
    <row r="34" spans="1:9" x14ac:dyDescent="0.25">
      <c r="A34" s="38">
        <v>70</v>
      </c>
      <c r="B34" s="40" t="s">
        <v>42</v>
      </c>
      <c r="C34" s="41"/>
      <c r="D34" s="41"/>
      <c r="E34" s="42"/>
      <c r="F34" s="40" t="s">
        <v>32</v>
      </c>
      <c r="G34" s="42"/>
      <c r="H34" s="33">
        <v>5</v>
      </c>
      <c r="I34" s="33"/>
    </row>
    <row r="35" spans="1:9" x14ac:dyDescent="0.25">
      <c r="A35" s="39"/>
      <c r="B35" s="35" t="s">
        <v>43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2.7229999999999999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8">
        <v>80</v>
      </c>
      <c r="B38" s="40" t="s">
        <v>44</v>
      </c>
      <c r="C38" s="41"/>
      <c r="D38" s="41"/>
      <c r="E38" s="42"/>
      <c r="F38" s="40" t="s">
        <v>32</v>
      </c>
      <c r="G38" s="42"/>
      <c r="H38" s="33">
        <v>5</v>
      </c>
      <c r="I38" s="33"/>
    </row>
    <row r="39" spans="1:9" x14ac:dyDescent="0.25">
      <c r="A39" s="39"/>
      <c r="B39" s="35" t="s">
        <v>45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2.7225000000000001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8">
        <v>90</v>
      </c>
      <c r="B42" s="40" t="s">
        <v>37</v>
      </c>
      <c r="C42" s="41"/>
      <c r="D42" s="41"/>
      <c r="E42" s="42"/>
      <c r="F42" s="40" t="s">
        <v>22</v>
      </c>
      <c r="G42" s="42"/>
      <c r="H42" s="33">
        <v>1.5</v>
      </c>
      <c r="I42" s="33"/>
    </row>
    <row r="43" spans="1:9" x14ac:dyDescent="0.25">
      <c r="A43" s="39"/>
      <c r="B43" s="35" t="s">
        <v>38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1.29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0.75</v>
      </c>
      <c r="F45" s="3">
        <v>148.87</v>
      </c>
      <c r="G45" s="3"/>
      <c r="H45" s="3"/>
      <c r="I45" s="3">
        <v>111.65</v>
      </c>
    </row>
    <row r="46" spans="1:9" x14ac:dyDescent="0.25">
      <c r="A46" s="38">
        <v>100</v>
      </c>
      <c r="B46" s="40" t="s">
        <v>40</v>
      </c>
      <c r="C46" s="41"/>
      <c r="D46" s="41"/>
      <c r="E46" s="42"/>
      <c r="F46" s="40" t="s">
        <v>22</v>
      </c>
      <c r="G46" s="42"/>
      <c r="H46" s="33">
        <v>1.5</v>
      </c>
      <c r="I46" s="33"/>
    </row>
    <row r="47" spans="1:9" x14ac:dyDescent="0.25">
      <c r="A47" s="39"/>
      <c r="B47" s="35" t="s">
        <v>46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0.27</v>
      </c>
      <c r="F48" s="3">
        <v>148.87</v>
      </c>
      <c r="G48" s="3"/>
      <c r="H48" s="3"/>
      <c r="I48" s="3">
        <v>40.19</v>
      </c>
    </row>
    <row r="49" spans="1:9" x14ac:dyDescent="0.25">
      <c r="A49" s="38">
        <v>110</v>
      </c>
      <c r="B49" s="40" t="s">
        <v>47</v>
      </c>
      <c r="C49" s="41"/>
      <c r="D49" s="41"/>
      <c r="E49" s="42"/>
      <c r="F49" s="40" t="s">
        <v>22</v>
      </c>
      <c r="G49" s="42"/>
      <c r="H49" s="33">
        <v>5.2</v>
      </c>
      <c r="I49" s="33"/>
    </row>
    <row r="50" spans="1:9" x14ac:dyDescent="0.25">
      <c r="A50" s="39"/>
      <c r="B50" s="35" t="s">
        <v>48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1.196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0.51170000000000004</v>
      </c>
      <c r="F52" s="3">
        <v>143.91999999999999</v>
      </c>
      <c r="G52" s="3"/>
      <c r="H52" s="3"/>
      <c r="I52" s="3">
        <v>73.64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1.1872</v>
      </c>
      <c r="F53" s="3">
        <v>148.87</v>
      </c>
      <c r="G53" s="3"/>
      <c r="H53" s="3"/>
      <c r="I53" s="3">
        <v>176.74</v>
      </c>
    </row>
    <row r="54" spans="1:9" x14ac:dyDescent="0.25">
      <c r="A54" s="38">
        <v>120</v>
      </c>
      <c r="B54" s="40" t="s">
        <v>50</v>
      </c>
      <c r="C54" s="41"/>
      <c r="D54" s="41"/>
      <c r="E54" s="42"/>
      <c r="F54" s="40" t="s">
        <v>22</v>
      </c>
      <c r="G54" s="42"/>
      <c r="H54" s="33">
        <v>1.3</v>
      </c>
      <c r="I54" s="33"/>
    </row>
    <row r="55" spans="1:9" x14ac:dyDescent="0.25">
      <c r="A55" s="39"/>
      <c r="B55" s="35" t="s">
        <v>51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3.2949999999999999</v>
      </c>
      <c r="D56" s="4" t="s">
        <v>19</v>
      </c>
      <c r="E56" s="3">
        <v>4.2835000000000001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8">
        <v>130</v>
      </c>
      <c r="B57" s="40" t="s">
        <v>52</v>
      </c>
      <c r="C57" s="41"/>
      <c r="D57" s="41"/>
      <c r="E57" s="42"/>
      <c r="F57" s="40" t="s">
        <v>22</v>
      </c>
      <c r="G57" s="42"/>
      <c r="H57" s="33">
        <v>1.3</v>
      </c>
      <c r="I57" s="33"/>
    </row>
    <row r="58" spans="1:9" x14ac:dyDescent="0.25">
      <c r="A58" s="39"/>
      <c r="B58" s="35" t="s">
        <v>53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4.99E-2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8.9599999999999999E-2</v>
      </c>
      <c r="F60" s="3">
        <v>143.91999999999999</v>
      </c>
      <c r="G60" s="3"/>
      <c r="H60" s="3"/>
      <c r="I60" s="3">
        <v>12.9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3.4099999999999998E-2</v>
      </c>
      <c r="F61" s="3">
        <v>141.06</v>
      </c>
      <c r="G61" s="3"/>
      <c r="H61" s="3"/>
      <c r="I61" s="3">
        <v>4.8099999999999996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0.2525</v>
      </c>
      <c r="F62" s="3">
        <v>148.87</v>
      </c>
      <c r="G62" s="3"/>
      <c r="H62" s="3"/>
      <c r="I62" s="3">
        <v>37.590000000000003</v>
      </c>
    </row>
    <row r="63" spans="1:9" x14ac:dyDescent="0.25">
      <c r="A63" s="38">
        <v>140</v>
      </c>
      <c r="B63" s="40" t="s">
        <v>55</v>
      </c>
      <c r="C63" s="41"/>
      <c r="D63" s="41"/>
      <c r="E63" s="42"/>
      <c r="F63" s="40" t="s">
        <v>22</v>
      </c>
      <c r="G63" s="42"/>
      <c r="H63" s="33">
        <v>6.5</v>
      </c>
      <c r="I63" s="33"/>
    </row>
    <row r="64" spans="1:9" x14ac:dyDescent="0.25">
      <c r="A64" s="39"/>
      <c r="B64" s="35" t="s">
        <v>56</v>
      </c>
      <c r="C64" s="36"/>
      <c r="D64" s="36"/>
      <c r="E64" s="37"/>
      <c r="F64" s="35"/>
      <c r="G64" s="37"/>
      <c r="H64" s="34"/>
      <c r="I64" s="34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1.7784</v>
      </c>
      <c r="F65" s="3">
        <v>148.87</v>
      </c>
      <c r="G65" s="3"/>
      <c r="H65" s="3"/>
      <c r="I65" s="3">
        <v>264.75</v>
      </c>
    </row>
    <row r="66" spans="1:9" x14ac:dyDescent="0.25">
      <c r="A66" s="38">
        <v>150</v>
      </c>
      <c r="B66" s="40" t="s">
        <v>196</v>
      </c>
      <c r="C66" s="41"/>
      <c r="D66" s="41"/>
      <c r="E66" s="42"/>
      <c r="F66" s="40" t="s">
        <v>142</v>
      </c>
      <c r="G66" s="42"/>
      <c r="H66" s="33">
        <v>1</v>
      </c>
      <c r="I66" s="51"/>
    </row>
    <row r="67" spans="1:9" x14ac:dyDescent="0.25">
      <c r="A67" s="39"/>
      <c r="B67" s="35" t="s">
        <v>197</v>
      </c>
      <c r="C67" s="36"/>
      <c r="D67" s="36"/>
      <c r="E67" s="37"/>
      <c r="F67" s="35"/>
      <c r="G67" s="37"/>
      <c r="H67" s="34"/>
      <c r="I67" s="52"/>
    </row>
    <row r="68" spans="1:9" x14ac:dyDescent="0.25">
      <c r="A68" s="2"/>
      <c r="B68" s="2" t="s">
        <v>18</v>
      </c>
      <c r="C68" s="3">
        <v>5.3869999999999996</v>
      </c>
      <c r="D68" s="4" t="s">
        <v>19</v>
      </c>
      <c r="E68" s="3">
        <v>5.3869999999999996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198</v>
      </c>
      <c r="C69" s="3">
        <v>1</v>
      </c>
      <c r="D69" s="4" t="s">
        <v>58</v>
      </c>
      <c r="E69" s="3">
        <v>1</v>
      </c>
      <c r="F69" s="3">
        <v>853.28</v>
      </c>
      <c r="G69" s="3"/>
      <c r="H69" s="3">
        <v>853.28</v>
      </c>
      <c r="I69" s="3"/>
    </row>
    <row r="70" spans="1:9" ht="25.5" x14ac:dyDescent="0.25">
      <c r="A70" s="2"/>
      <c r="B70" s="2" t="s">
        <v>199</v>
      </c>
      <c r="C70" s="3">
        <v>1</v>
      </c>
      <c r="D70" s="4" t="s">
        <v>58</v>
      </c>
      <c r="E70" s="3">
        <v>1</v>
      </c>
      <c r="F70" s="3">
        <v>132.12</v>
      </c>
      <c r="G70" s="3"/>
      <c r="H70" s="3">
        <v>132.12</v>
      </c>
      <c r="I70" s="3"/>
    </row>
    <row r="71" spans="1:9" ht="25.5" x14ac:dyDescent="0.25">
      <c r="A71" s="2"/>
      <c r="B71" s="2" t="s">
        <v>200</v>
      </c>
      <c r="C71" s="3">
        <v>1</v>
      </c>
      <c r="D71" s="4" t="s">
        <v>58</v>
      </c>
      <c r="E71" s="3">
        <v>1</v>
      </c>
      <c r="F71" s="3">
        <v>167.35</v>
      </c>
      <c r="G71" s="3"/>
      <c r="H71" s="3">
        <v>167.35</v>
      </c>
      <c r="I71" s="3"/>
    </row>
    <row r="72" spans="1:9" x14ac:dyDescent="0.25">
      <c r="A72" s="2"/>
      <c r="B72" s="2" t="s">
        <v>201</v>
      </c>
      <c r="C72" s="3">
        <v>2</v>
      </c>
      <c r="D72" s="4" t="s">
        <v>58</v>
      </c>
      <c r="E72" s="3">
        <v>2</v>
      </c>
      <c r="F72" s="3">
        <v>643</v>
      </c>
      <c r="G72" s="3"/>
      <c r="H72" s="5">
        <v>1286</v>
      </c>
      <c r="I72" s="3"/>
    </row>
    <row r="73" spans="1:9" x14ac:dyDescent="0.25">
      <c r="A73" s="2" t="s">
        <v>25</v>
      </c>
      <c r="B73" s="2" t="s">
        <v>61</v>
      </c>
      <c r="C73" s="3">
        <v>0.19800000000000001</v>
      </c>
      <c r="D73" s="4" t="s">
        <v>27</v>
      </c>
      <c r="E73" s="3">
        <v>0.19800000000000001</v>
      </c>
      <c r="F73" s="3">
        <v>119.16</v>
      </c>
      <c r="G73" s="3"/>
      <c r="H73" s="3"/>
      <c r="I73" s="3">
        <v>23.59</v>
      </c>
    </row>
    <row r="74" spans="1:9" x14ac:dyDescent="0.25">
      <c r="A74" s="38">
        <v>160</v>
      </c>
      <c r="B74" s="40" t="s">
        <v>202</v>
      </c>
      <c r="C74" s="41"/>
      <c r="D74" s="41"/>
      <c r="E74" s="42"/>
      <c r="F74" s="40" t="s">
        <v>58</v>
      </c>
      <c r="G74" s="42"/>
      <c r="H74" s="33">
        <v>2</v>
      </c>
      <c r="I74" s="33"/>
    </row>
    <row r="75" spans="1:9" x14ac:dyDescent="0.25">
      <c r="A75" s="39"/>
      <c r="B75" s="35" t="s">
        <v>203</v>
      </c>
      <c r="C75" s="36"/>
      <c r="D75" s="36"/>
      <c r="E75" s="37"/>
      <c r="F75" s="35"/>
      <c r="G75" s="37"/>
      <c r="H75" s="34"/>
      <c r="I75" s="34"/>
    </row>
    <row r="76" spans="1:9" ht="25.5" x14ac:dyDescent="0.25">
      <c r="A76" s="2" t="s">
        <v>20</v>
      </c>
      <c r="B76" s="2" t="s">
        <v>204</v>
      </c>
      <c r="C76" s="3">
        <v>1</v>
      </c>
      <c r="D76" s="4" t="s">
        <v>58</v>
      </c>
      <c r="E76" s="3">
        <v>2</v>
      </c>
      <c r="F76" s="3">
        <v>36.729999999999997</v>
      </c>
      <c r="G76" s="3"/>
      <c r="H76" s="3">
        <v>73.459999999999994</v>
      </c>
      <c r="I76" s="3"/>
    </row>
    <row r="77" spans="1:9" ht="25.5" x14ac:dyDescent="0.25">
      <c r="A77" s="2"/>
      <c r="B77" s="2" t="s">
        <v>205</v>
      </c>
      <c r="C77" s="3">
        <v>1</v>
      </c>
      <c r="D77" s="4" t="s">
        <v>58</v>
      </c>
      <c r="E77" s="3">
        <v>2</v>
      </c>
      <c r="F77" s="3">
        <v>125.67</v>
      </c>
      <c r="G77" s="3"/>
      <c r="H77" s="3">
        <v>251.34</v>
      </c>
      <c r="I77" s="3"/>
    </row>
    <row r="78" spans="1:9" x14ac:dyDescent="0.25">
      <c r="A78" s="2"/>
      <c r="B78" s="2" t="s">
        <v>23</v>
      </c>
      <c r="C78" s="3">
        <v>1.5</v>
      </c>
      <c r="D78" s="4" t="s">
        <v>24</v>
      </c>
      <c r="E78" s="3"/>
      <c r="F78" s="3"/>
      <c r="G78" s="3"/>
      <c r="H78" s="3">
        <v>4.87</v>
      </c>
      <c r="I78" s="3"/>
    </row>
    <row r="79" spans="1:9" x14ac:dyDescent="0.25">
      <c r="A79" s="38">
        <v>170</v>
      </c>
      <c r="B79" s="40" t="s">
        <v>77</v>
      </c>
      <c r="C79" s="41"/>
      <c r="D79" s="41"/>
      <c r="E79" s="42"/>
      <c r="F79" s="40" t="s">
        <v>32</v>
      </c>
      <c r="G79" s="42"/>
      <c r="H79" s="33">
        <v>5</v>
      </c>
      <c r="I79" s="33"/>
    </row>
    <row r="80" spans="1:9" x14ac:dyDescent="0.25">
      <c r="A80" s="39"/>
      <c r="B80" s="35" t="s">
        <v>78</v>
      </c>
      <c r="C80" s="36"/>
      <c r="D80" s="36"/>
      <c r="E80" s="37"/>
      <c r="F80" s="35"/>
      <c r="G80" s="37"/>
      <c r="H80" s="34"/>
      <c r="I80" s="34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4.4790000000000001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2.44</v>
      </c>
      <c r="F82" s="3">
        <v>56.77</v>
      </c>
      <c r="G82" s="3"/>
      <c r="H82" s="3">
        <v>138.52000000000001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3.46</v>
      </c>
      <c r="I83" s="3"/>
    </row>
    <row r="84" spans="1:9" x14ac:dyDescent="0.25">
      <c r="A84" s="38">
        <v>180</v>
      </c>
      <c r="B84" s="40" t="s">
        <v>80</v>
      </c>
      <c r="C84" s="41"/>
      <c r="D84" s="41"/>
      <c r="E84" s="42"/>
      <c r="F84" s="40" t="s">
        <v>22</v>
      </c>
      <c r="G84" s="42"/>
      <c r="H84" s="33">
        <v>5.2</v>
      </c>
      <c r="I84" s="33"/>
    </row>
    <row r="85" spans="1:9" x14ac:dyDescent="0.25">
      <c r="A85" s="39"/>
      <c r="B85" s="35" t="s">
        <v>81</v>
      </c>
      <c r="C85" s="36"/>
      <c r="D85" s="36"/>
      <c r="E85" s="37"/>
      <c r="F85" s="35"/>
      <c r="G85" s="37"/>
      <c r="H85" s="34"/>
      <c r="I85" s="34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1.1803999999999999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6.24</v>
      </c>
      <c r="F87" s="3">
        <v>56.77</v>
      </c>
      <c r="G87" s="3"/>
      <c r="H87" s="3">
        <v>354.24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0.71760000000000002</v>
      </c>
      <c r="F88" s="3">
        <v>20.78</v>
      </c>
      <c r="G88" s="3"/>
      <c r="H88" s="3"/>
      <c r="I88" s="3">
        <v>14.91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7.4899999999999994E-2</v>
      </c>
      <c r="F89" s="3">
        <v>141.06</v>
      </c>
      <c r="G89" s="3"/>
      <c r="H89" s="3"/>
      <c r="I89" s="3">
        <v>10.57</v>
      </c>
    </row>
    <row r="90" spans="1:9" x14ac:dyDescent="0.25">
      <c r="A90" s="38">
        <v>190</v>
      </c>
      <c r="B90" s="40" t="s">
        <v>83</v>
      </c>
      <c r="C90" s="41"/>
      <c r="D90" s="41"/>
      <c r="E90" s="42"/>
      <c r="F90" s="40" t="s">
        <v>22</v>
      </c>
      <c r="G90" s="42"/>
      <c r="H90" s="33">
        <v>1.3</v>
      </c>
      <c r="I90" s="33"/>
    </row>
    <row r="91" spans="1:9" x14ac:dyDescent="0.25">
      <c r="A91" s="39"/>
      <c r="B91" s="35" t="s">
        <v>84</v>
      </c>
      <c r="C91" s="36"/>
      <c r="D91" s="36"/>
      <c r="E91" s="37"/>
      <c r="F91" s="35"/>
      <c r="G91" s="37"/>
      <c r="H91" s="34"/>
      <c r="I91" s="34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1.7628999999999999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1.56</v>
      </c>
      <c r="F93" s="3">
        <v>56.77</v>
      </c>
      <c r="G93" s="3"/>
      <c r="H93" s="3">
        <v>88.56</v>
      </c>
      <c r="I93" s="3"/>
    </row>
    <row r="94" spans="1:9" x14ac:dyDescent="0.25">
      <c r="A94" s="38">
        <v>200</v>
      </c>
      <c r="B94" s="40" t="s">
        <v>85</v>
      </c>
      <c r="C94" s="41"/>
      <c r="D94" s="41"/>
      <c r="E94" s="42"/>
      <c r="F94" s="40" t="s">
        <v>32</v>
      </c>
      <c r="G94" s="42"/>
      <c r="H94" s="33">
        <v>5</v>
      </c>
      <c r="I94" s="33"/>
    </row>
    <row r="95" spans="1:9" x14ac:dyDescent="0.25">
      <c r="A95" s="39"/>
      <c r="B95" s="35" t="s">
        <v>86</v>
      </c>
      <c r="C95" s="36"/>
      <c r="D95" s="36"/>
      <c r="E95" s="37"/>
      <c r="F95" s="35"/>
      <c r="G95" s="37"/>
      <c r="H95" s="34"/>
      <c r="I95" s="34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0.16650000000000001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1.591</v>
      </c>
      <c r="F97" s="3">
        <v>129.80000000000001</v>
      </c>
      <c r="G97" s="3"/>
      <c r="H97" s="3">
        <v>206.51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7.4999999999999997E-2</v>
      </c>
      <c r="F98" s="3">
        <v>6.61</v>
      </c>
      <c r="G98" s="3"/>
      <c r="H98" s="3">
        <v>0.5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1.04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1.35E-2</v>
      </c>
      <c r="F100" s="3">
        <v>143.88999999999999</v>
      </c>
      <c r="G100" s="3"/>
      <c r="H100" s="3"/>
      <c r="I100" s="3">
        <v>1.94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0.19350000000000001</v>
      </c>
      <c r="F101" s="3">
        <v>145.82</v>
      </c>
      <c r="G101" s="3"/>
      <c r="H101" s="3"/>
      <c r="I101" s="3">
        <v>28.22</v>
      </c>
    </row>
    <row r="102" spans="1:9" x14ac:dyDescent="0.25">
      <c r="A102" s="38">
        <v>210</v>
      </c>
      <c r="B102" s="40" t="s">
        <v>91</v>
      </c>
      <c r="C102" s="41"/>
      <c r="D102" s="41"/>
      <c r="E102" s="42"/>
      <c r="F102" s="40" t="s">
        <v>32</v>
      </c>
      <c r="G102" s="42"/>
      <c r="H102" s="33">
        <v>5</v>
      </c>
      <c r="I102" s="33"/>
    </row>
    <row r="103" spans="1:9" x14ac:dyDescent="0.25">
      <c r="A103" s="39"/>
      <c r="B103" s="35" t="s">
        <v>92</v>
      </c>
      <c r="C103" s="36"/>
      <c r="D103" s="36"/>
      <c r="E103" s="37"/>
      <c r="F103" s="35"/>
      <c r="G103" s="37"/>
      <c r="H103" s="34"/>
      <c r="I103" s="34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0.152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0.84850000000000003</v>
      </c>
      <c r="F105" s="3">
        <v>129.80000000000001</v>
      </c>
      <c r="G105" s="3"/>
      <c r="H105" s="3">
        <v>110.14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7.1499999999999994E-2</v>
      </c>
      <c r="F106" s="3">
        <v>44.64</v>
      </c>
      <c r="G106" s="3"/>
      <c r="H106" s="3">
        <v>3.19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0.04</v>
      </c>
      <c r="F107" s="3">
        <v>6.61</v>
      </c>
      <c r="G107" s="3"/>
      <c r="H107" s="3">
        <v>0.26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0.56999999999999995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1.2500000000000001E-2</v>
      </c>
      <c r="F109" s="3">
        <v>143.88999999999999</v>
      </c>
      <c r="G109" s="3"/>
      <c r="H109" s="3"/>
      <c r="I109" s="3">
        <v>1.8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0.128</v>
      </c>
      <c r="F110" s="3">
        <v>145.82</v>
      </c>
      <c r="G110" s="3"/>
      <c r="H110" s="3"/>
      <c r="I110" s="3">
        <v>18.66</v>
      </c>
    </row>
    <row r="111" spans="1:9" x14ac:dyDescent="0.25">
      <c r="A111" s="38">
        <v>220</v>
      </c>
      <c r="B111" s="40" t="s">
        <v>94</v>
      </c>
      <c r="C111" s="41"/>
      <c r="D111" s="41"/>
      <c r="E111" s="42"/>
      <c r="F111" s="40" t="s">
        <v>32</v>
      </c>
      <c r="G111" s="42"/>
      <c r="H111" s="33">
        <v>5</v>
      </c>
      <c r="I111" s="33"/>
    </row>
    <row r="112" spans="1:9" x14ac:dyDescent="0.25">
      <c r="A112" s="39"/>
      <c r="B112" s="35" t="s">
        <v>95</v>
      </c>
      <c r="C112" s="36"/>
      <c r="D112" s="36"/>
      <c r="E112" s="37"/>
      <c r="F112" s="35"/>
      <c r="G112" s="37"/>
      <c r="H112" s="34"/>
      <c r="I112" s="34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3.85E-2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0.74199999999999999</v>
      </c>
      <c r="F114" s="3">
        <v>129.80000000000001</v>
      </c>
      <c r="G114" s="3"/>
      <c r="H114" s="3">
        <v>96.31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3.5000000000000003E-2</v>
      </c>
      <c r="F115" s="3">
        <v>6.61</v>
      </c>
      <c r="G115" s="3"/>
      <c r="H115" s="3">
        <v>0.23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0.48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7.0000000000000001E-3</v>
      </c>
      <c r="F117" s="3">
        <v>143.88999999999999</v>
      </c>
      <c r="G117" s="3"/>
      <c r="H117" s="3"/>
      <c r="I117" s="3">
        <v>1.01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4.5499999999999999E-2</v>
      </c>
      <c r="F118" s="3">
        <v>145.82</v>
      </c>
      <c r="G118" s="3"/>
      <c r="H118" s="3"/>
      <c r="I118" s="3">
        <v>6.63</v>
      </c>
    </row>
    <row r="119" spans="1:9" x14ac:dyDescent="0.25">
      <c r="A119" s="38">
        <v>230</v>
      </c>
      <c r="B119" s="40" t="s">
        <v>96</v>
      </c>
      <c r="C119" s="41"/>
      <c r="D119" s="41"/>
      <c r="E119" s="42"/>
      <c r="F119" s="40" t="s">
        <v>32</v>
      </c>
      <c r="G119" s="42"/>
      <c r="H119" s="33">
        <v>5</v>
      </c>
      <c r="I119" s="33"/>
    </row>
    <row r="120" spans="1:9" x14ac:dyDescent="0.25">
      <c r="A120" s="39"/>
      <c r="B120" s="35" t="s">
        <v>97</v>
      </c>
      <c r="C120" s="36"/>
      <c r="D120" s="36"/>
      <c r="E120" s="37"/>
      <c r="F120" s="35"/>
      <c r="G120" s="37"/>
      <c r="H120" s="34"/>
      <c r="I120" s="34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0.33950000000000002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8">
        <v>240</v>
      </c>
      <c r="B122" s="40" t="s">
        <v>98</v>
      </c>
      <c r="C122" s="41"/>
      <c r="D122" s="41"/>
      <c r="E122" s="42"/>
      <c r="F122" s="40" t="s">
        <v>32</v>
      </c>
      <c r="G122" s="42"/>
      <c r="H122" s="33">
        <v>5</v>
      </c>
      <c r="I122" s="33"/>
    </row>
    <row r="123" spans="1:9" x14ac:dyDescent="0.25">
      <c r="A123" s="39"/>
      <c r="B123" s="35" t="s">
        <v>99</v>
      </c>
      <c r="C123" s="36"/>
      <c r="D123" s="36"/>
      <c r="E123" s="37"/>
      <c r="F123" s="35"/>
      <c r="G123" s="37"/>
      <c r="H123" s="34"/>
      <c r="I123" s="34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4.7500000000000001E-2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2.5499999999999998</v>
      </c>
      <c r="F125" s="3">
        <v>2.74</v>
      </c>
      <c r="G125" s="3"/>
      <c r="H125" s="3">
        <v>6.99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0.09</v>
      </c>
      <c r="F126" s="3">
        <v>6.27</v>
      </c>
      <c r="G126" s="3"/>
      <c r="H126" s="3">
        <v>0.56000000000000005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0.04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6.0999999999999999E-2</v>
      </c>
      <c r="F128" s="3">
        <v>21.09</v>
      </c>
      <c r="G128" s="3"/>
      <c r="H128" s="3"/>
      <c r="I128" s="3">
        <v>1.29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6.0999999999999999E-2</v>
      </c>
      <c r="F129" s="3">
        <v>78.02</v>
      </c>
      <c r="G129" s="3"/>
      <c r="H129" s="3"/>
      <c r="I129" s="3">
        <v>4.76</v>
      </c>
    </row>
    <row r="130" spans="1:9" x14ac:dyDescent="0.25">
      <c r="A130" s="38">
        <v>250</v>
      </c>
      <c r="B130" s="40" t="s">
        <v>105</v>
      </c>
      <c r="C130" s="41"/>
      <c r="D130" s="41"/>
      <c r="E130" s="42"/>
      <c r="F130" s="40" t="s">
        <v>32</v>
      </c>
      <c r="G130" s="42"/>
      <c r="H130" s="33">
        <v>5</v>
      </c>
      <c r="I130" s="33"/>
    </row>
    <row r="131" spans="1:9" x14ac:dyDescent="0.25">
      <c r="A131" s="50"/>
      <c r="B131" s="47" t="s">
        <v>106</v>
      </c>
      <c r="C131" s="48"/>
      <c r="D131" s="48"/>
      <c r="E131" s="49"/>
      <c r="F131" s="47"/>
      <c r="G131" s="49"/>
      <c r="H131" s="46"/>
      <c r="I131" s="46"/>
    </row>
    <row r="132" spans="1:9" x14ac:dyDescent="0.25">
      <c r="A132" s="39"/>
      <c r="B132" s="35" t="s">
        <v>107</v>
      </c>
      <c r="C132" s="36"/>
      <c r="D132" s="36"/>
      <c r="E132" s="37"/>
      <c r="F132" s="35"/>
      <c r="G132" s="37"/>
      <c r="H132" s="34"/>
      <c r="I132" s="34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0.59650000000000003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0.375</v>
      </c>
      <c r="F134" s="3">
        <v>335.78</v>
      </c>
      <c r="G134" s="3"/>
      <c r="H134" s="3">
        <v>125.92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0.63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8.3000000000000004E-2</v>
      </c>
      <c r="F136" s="3">
        <v>123.58</v>
      </c>
      <c r="G136" s="3"/>
      <c r="H136" s="3"/>
      <c r="I136" s="3">
        <v>10.26</v>
      </c>
    </row>
    <row r="137" spans="1:9" x14ac:dyDescent="0.25">
      <c r="A137" s="38">
        <v>260</v>
      </c>
      <c r="B137" s="40" t="s">
        <v>110</v>
      </c>
      <c r="C137" s="41"/>
      <c r="D137" s="41"/>
      <c r="E137" s="42"/>
      <c r="F137" s="40" t="s">
        <v>32</v>
      </c>
      <c r="G137" s="42"/>
      <c r="H137" s="33">
        <v>5</v>
      </c>
      <c r="I137" s="33"/>
    </row>
    <row r="138" spans="1:9" x14ac:dyDescent="0.25">
      <c r="A138" s="39"/>
      <c r="B138" s="35" t="s">
        <v>111</v>
      </c>
      <c r="C138" s="36"/>
      <c r="D138" s="36"/>
      <c r="E138" s="37"/>
      <c r="F138" s="35"/>
      <c r="G138" s="37"/>
      <c r="H138" s="34"/>
      <c r="I138" s="34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0.34499999999999997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0.25</v>
      </c>
      <c r="F140" s="3">
        <v>335.78</v>
      </c>
      <c r="G140" s="3"/>
      <c r="H140" s="3">
        <v>83.95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0.42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5.3999999999999999E-2</v>
      </c>
      <c r="F142" s="3">
        <v>123.58</v>
      </c>
      <c r="G142" s="3"/>
      <c r="H142" s="3"/>
      <c r="I142" s="3">
        <v>6.67</v>
      </c>
    </row>
    <row r="143" spans="1:9" x14ac:dyDescent="0.25">
      <c r="A143" s="38">
        <v>270</v>
      </c>
      <c r="B143" s="40" t="s">
        <v>112</v>
      </c>
      <c r="C143" s="41"/>
      <c r="D143" s="41"/>
      <c r="E143" s="42"/>
      <c r="F143" s="40" t="s">
        <v>32</v>
      </c>
      <c r="G143" s="42"/>
      <c r="H143" s="33">
        <v>5</v>
      </c>
      <c r="I143" s="33"/>
    </row>
    <row r="144" spans="1:9" x14ac:dyDescent="0.25">
      <c r="A144" s="39"/>
      <c r="B144" s="35" t="s">
        <v>113</v>
      </c>
      <c r="C144" s="36"/>
      <c r="D144" s="36"/>
      <c r="E144" s="37"/>
      <c r="F144" s="35"/>
      <c r="G144" s="37"/>
      <c r="H144" s="34"/>
      <c r="I144" s="34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0.13600000000000001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8">
        <v>280</v>
      </c>
      <c r="B146" s="40" t="s">
        <v>98</v>
      </c>
      <c r="C146" s="41"/>
      <c r="D146" s="41"/>
      <c r="E146" s="42"/>
      <c r="F146" s="40" t="s">
        <v>32</v>
      </c>
      <c r="G146" s="42"/>
      <c r="H146" s="33">
        <v>5</v>
      </c>
      <c r="I146" s="33"/>
    </row>
    <row r="147" spans="1:9" x14ac:dyDescent="0.25">
      <c r="A147" s="39"/>
      <c r="B147" s="35" t="s">
        <v>99</v>
      </c>
      <c r="C147" s="36"/>
      <c r="D147" s="36"/>
      <c r="E147" s="37"/>
      <c r="F147" s="35"/>
      <c r="G147" s="37"/>
      <c r="H147" s="34"/>
      <c r="I147" s="34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4.7500000000000001E-2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2.5499999999999998</v>
      </c>
      <c r="F149" s="3">
        <v>2.74</v>
      </c>
      <c r="G149" s="3"/>
      <c r="H149" s="3">
        <v>6.99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0.09</v>
      </c>
      <c r="F150" s="3">
        <v>6.27</v>
      </c>
      <c r="G150" s="3"/>
      <c r="H150" s="3">
        <v>0.56000000000000005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0.04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6.0999999999999999E-2</v>
      </c>
      <c r="F152" s="3">
        <v>21.09</v>
      </c>
      <c r="G152" s="3"/>
      <c r="H152" s="3"/>
      <c r="I152" s="3">
        <v>1.29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6.0999999999999999E-2</v>
      </c>
      <c r="F153" s="3">
        <v>78.02</v>
      </c>
      <c r="G153" s="3"/>
      <c r="H153" s="3"/>
      <c r="I153" s="3">
        <v>4.76</v>
      </c>
    </row>
    <row r="154" spans="1:9" x14ac:dyDescent="0.25">
      <c r="A154" s="38">
        <v>290</v>
      </c>
      <c r="B154" s="40" t="s">
        <v>105</v>
      </c>
      <c r="C154" s="41"/>
      <c r="D154" s="41"/>
      <c r="E154" s="42"/>
      <c r="F154" s="40" t="s">
        <v>32</v>
      </c>
      <c r="G154" s="42"/>
      <c r="H154" s="33">
        <v>5</v>
      </c>
      <c r="I154" s="33"/>
    </row>
    <row r="155" spans="1:9" x14ac:dyDescent="0.25">
      <c r="A155" s="50"/>
      <c r="B155" s="47" t="s">
        <v>106</v>
      </c>
      <c r="C155" s="48"/>
      <c r="D155" s="48"/>
      <c r="E155" s="49"/>
      <c r="F155" s="47"/>
      <c r="G155" s="49"/>
      <c r="H155" s="46"/>
      <c r="I155" s="46"/>
    </row>
    <row r="156" spans="1:9" x14ac:dyDescent="0.25">
      <c r="A156" s="39"/>
      <c r="B156" s="35" t="s">
        <v>114</v>
      </c>
      <c r="C156" s="36"/>
      <c r="D156" s="36"/>
      <c r="E156" s="37"/>
      <c r="F156" s="35"/>
      <c r="G156" s="37"/>
      <c r="H156" s="34"/>
      <c r="I156" s="34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0.59650000000000003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0.375</v>
      </c>
      <c r="F158" s="3">
        <v>349.86</v>
      </c>
      <c r="G158" s="3"/>
      <c r="H158" s="3">
        <v>131.19999999999999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0.66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8.3000000000000004E-2</v>
      </c>
      <c r="F160" s="3">
        <v>123.58</v>
      </c>
      <c r="G160" s="3"/>
      <c r="H160" s="3"/>
      <c r="I160" s="3">
        <v>10.26</v>
      </c>
    </row>
    <row r="161" spans="1:9" x14ac:dyDescent="0.25">
      <c r="A161" s="38">
        <v>300</v>
      </c>
      <c r="B161" s="40" t="s">
        <v>110</v>
      </c>
      <c r="C161" s="41"/>
      <c r="D161" s="41"/>
      <c r="E161" s="42"/>
      <c r="F161" s="40" t="s">
        <v>32</v>
      </c>
      <c r="G161" s="42"/>
      <c r="H161" s="33">
        <v>5</v>
      </c>
      <c r="I161" s="33"/>
    </row>
    <row r="162" spans="1:9" x14ac:dyDescent="0.25">
      <c r="A162" s="39"/>
      <c r="B162" s="35" t="s">
        <v>111</v>
      </c>
      <c r="C162" s="36"/>
      <c r="D162" s="36"/>
      <c r="E162" s="37"/>
      <c r="F162" s="35"/>
      <c r="G162" s="37"/>
      <c r="H162" s="34"/>
      <c r="I162" s="34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0.34499999999999997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0.25</v>
      </c>
      <c r="F164" s="3">
        <v>349.86</v>
      </c>
      <c r="G164" s="3"/>
      <c r="H164" s="3">
        <v>87.47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0.44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5.3999999999999999E-2</v>
      </c>
      <c r="F166" s="3">
        <v>123.58</v>
      </c>
      <c r="G166" s="3"/>
      <c r="H166" s="3"/>
      <c r="I166" s="3">
        <v>6.67</v>
      </c>
    </row>
    <row r="167" spans="1:9" x14ac:dyDescent="0.25">
      <c r="A167" s="38">
        <v>310</v>
      </c>
      <c r="B167" s="43"/>
      <c r="C167" s="44"/>
      <c r="D167" s="44"/>
      <c r="E167" s="45"/>
      <c r="F167" s="40" t="s">
        <v>32</v>
      </c>
      <c r="G167" s="42"/>
      <c r="H167" s="33">
        <v>0.9</v>
      </c>
      <c r="I167" s="33"/>
    </row>
    <row r="168" spans="1:9" x14ac:dyDescent="0.25">
      <c r="A168" s="39"/>
      <c r="B168" s="35" t="s">
        <v>116</v>
      </c>
      <c r="C168" s="36"/>
      <c r="D168" s="36"/>
      <c r="E168" s="37"/>
      <c r="F168" s="35"/>
      <c r="G168" s="37"/>
      <c r="H168" s="34"/>
      <c r="I168" s="34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0.9</v>
      </c>
      <c r="F169" s="3">
        <v>2.74</v>
      </c>
      <c r="G169" s="3"/>
      <c r="H169" s="3">
        <v>2.4700000000000002</v>
      </c>
      <c r="I169" s="3"/>
    </row>
    <row r="170" spans="1:9" x14ac:dyDescent="0.25">
      <c r="A170" s="38">
        <v>320</v>
      </c>
      <c r="B170" s="40" t="s">
        <v>117</v>
      </c>
      <c r="C170" s="41"/>
      <c r="D170" s="41"/>
      <c r="E170" s="42"/>
      <c r="F170" s="40" t="s">
        <v>88</v>
      </c>
      <c r="G170" s="42"/>
      <c r="H170" s="33">
        <v>1.25</v>
      </c>
      <c r="I170" s="33"/>
    </row>
    <row r="171" spans="1:9" x14ac:dyDescent="0.25">
      <c r="A171" s="39"/>
      <c r="B171" s="35" t="s">
        <v>118</v>
      </c>
      <c r="C171" s="36"/>
      <c r="D171" s="36"/>
      <c r="E171" s="37"/>
      <c r="F171" s="35"/>
      <c r="G171" s="37"/>
      <c r="H171" s="34"/>
      <c r="I171" s="34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5.3800000000000001E-2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0.15</v>
      </c>
      <c r="F173" s="3">
        <v>4.45</v>
      </c>
      <c r="G173" s="3"/>
      <c r="H173" s="3">
        <v>0.67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0.21629999999999999</v>
      </c>
      <c r="F175" s="3">
        <v>148.87</v>
      </c>
      <c r="G175" s="3"/>
      <c r="H175" s="3"/>
      <c r="I175" s="3">
        <v>32.200000000000003</v>
      </c>
    </row>
    <row r="176" spans="1:9" x14ac:dyDescent="0.25">
      <c r="A176" s="38">
        <v>330</v>
      </c>
      <c r="B176" s="40" t="s">
        <v>120</v>
      </c>
      <c r="C176" s="41"/>
      <c r="D176" s="41"/>
      <c r="E176" s="42"/>
      <c r="F176" s="40" t="s">
        <v>88</v>
      </c>
      <c r="G176" s="42"/>
      <c r="H176" s="33">
        <v>1.25</v>
      </c>
      <c r="I176" s="33"/>
    </row>
    <row r="177" spans="1:10" x14ac:dyDescent="0.25">
      <c r="A177" s="39"/>
      <c r="B177" s="35" t="s">
        <v>121</v>
      </c>
      <c r="C177" s="36"/>
      <c r="D177" s="36"/>
      <c r="E177" s="37"/>
      <c r="F177" s="35"/>
      <c r="G177" s="37"/>
      <c r="H177" s="34"/>
      <c r="I177" s="34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0.39</v>
      </c>
      <c r="F178" s="3">
        <v>148.87</v>
      </c>
      <c r="G178" s="3"/>
      <c r="H178" s="3"/>
      <c r="I178" s="3">
        <v>58.06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28" t="s">
        <v>122</v>
      </c>
      <c r="C180" s="29"/>
      <c r="D180" s="30"/>
      <c r="E180" s="31"/>
      <c r="F180" s="32"/>
      <c r="G180" s="8">
        <f>G172+G163+G157+G148+G145+G139+G133+G124+G121+G113+G104+G96+G92+G86+G81+G68+G59+G56+G51+G44++G40+G36+G29+G24+G19+G12+G5</f>
        <v>0</v>
      </c>
      <c r="H180" s="8">
        <v>4222.25</v>
      </c>
      <c r="I180" s="8">
        <v>1173.95</v>
      </c>
      <c r="J180" s="10"/>
    </row>
    <row r="181" spans="1:10" x14ac:dyDescent="0.25">
      <c r="A181" s="7" t="s">
        <v>123</v>
      </c>
      <c r="B181" s="28" t="s">
        <v>124</v>
      </c>
      <c r="C181" s="29"/>
      <c r="D181" s="30"/>
      <c r="E181" s="31">
        <f>(G180+I180)*Arkusz2!C4/100</f>
        <v>0</v>
      </c>
      <c r="F181" s="32"/>
      <c r="G181" s="9"/>
      <c r="H181" s="9"/>
      <c r="I181" s="9"/>
    </row>
    <row r="182" spans="1:10" x14ac:dyDescent="0.25">
      <c r="A182" s="7"/>
      <c r="B182" s="28" t="s">
        <v>125</v>
      </c>
      <c r="C182" s="29"/>
      <c r="D182" s="30"/>
      <c r="E182" s="31">
        <f>(G180+I180+E181)*Arkusz2!C5/100</f>
        <v>0</v>
      </c>
      <c r="F182" s="32"/>
      <c r="G182" s="9"/>
      <c r="H182" s="9"/>
      <c r="I182" s="9"/>
    </row>
    <row r="183" spans="1:10" x14ac:dyDescent="0.25">
      <c r="A183" s="7"/>
      <c r="B183" s="28" t="s">
        <v>126</v>
      </c>
      <c r="C183" s="29"/>
      <c r="D183" s="30"/>
      <c r="E183" s="31">
        <f>SUM(E180:I182)</f>
        <v>5396.2</v>
      </c>
      <c r="F183" s="32"/>
      <c r="G183" s="9"/>
      <c r="H183" s="9"/>
      <c r="I183" s="9"/>
    </row>
  </sheetData>
  <sheetProtection algorithmName="SHA-512" hashValue="K7n1dXQ8/J8e8MuUyfevZcwfg/W1MpjJf0tnFHIfsgGxkj3OmRJOdgfk9/p0b9pVUyyj0tFB08MMMnc8CZMX5A==" saltValue="i89w13zIXBm760fV/mbCMw==" spinCount="100000" sheet="1" objects="1" scenarios="1"/>
  <mergeCells count="209">
    <mergeCell ref="B183:D183"/>
    <mergeCell ref="E183:F183"/>
    <mergeCell ref="B181:D181"/>
    <mergeCell ref="E181:F181"/>
    <mergeCell ref="B182:D182"/>
    <mergeCell ref="E182:F182"/>
    <mergeCell ref="I176:I177"/>
    <mergeCell ref="B177:E177"/>
    <mergeCell ref="B180:D180"/>
    <mergeCell ref="E180:F180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A119:A120"/>
    <mergeCell ref="B119:E119"/>
    <mergeCell ref="F119:G120"/>
    <mergeCell ref="I102:I103"/>
    <mergeCell ref="B103:E103"/>
    <mergeCell ref="A111:A112"/>
    <mergeCell ref="B111:E111"/>
    <mergeCell ref="F111:G112"/>
    <mergeCell ref="H111:H112"/>
    <mergeCell ref="I111:I112"/>
    <mergeCell ref="B112:E112"/>
    <mergeCell ref="A102:A103"/>
    <mergeCell ref="B102:E102"/>
    <mergeCell ref="F102:G103"/>
    <mergeCell ref="H102:H103"/>
    <mergeCell ref="I90:I91"/>
    <mergeCell ref="B91:E91"/>
    <mergeCell ref="A94:A95"/>
    <mergeCell ref="B94:E94"/>
    <mergeCell ref="F94:G95"/>
    <mergeCell ref="H94:H95"/>
    <mergeCell ref="I94:I95"/>
    <mergeCell ref="B95:E95"/>
    <mergeCell ref="A90:A91"/>
    <mergeCell ref="B90:E90"/>
    <mergeCell ref="F90:G91"/>
    <mergeCell ref="H90:H91"/>
    <mergeCell ref="A84:A85"/>
    <mergeCell ref="B84:E84"/>
    <mergeCell ref="F84:G85"/>
    <mergeCell ref="H84:H85"/>
    <mergeCell ref="I84:I85"/>
    <mergeCell ref="B85:E85"/>
    <mergeCell ref="H79:H80"/>
    <mergeCell ref="I79:I80"/>
    <mergeCell ref="B80:E80"/>
    <mergeCell ref="B75:E75"/>
    <mergeCell ref="A79:A80"/>
    <mergeCell ref="B79:E79"/>
    <mergeCell ref="F79:G80"/>
    <mergeCell ref="H66:H67"/>
    <mergeCell ref="I66:I67"/>
    <mergeCell ref="B67:E67"/>
    <mergeCell ref="A74:A75"/>
    <mergeCell ref="B74:E74"/>
    <mergeCell ref="F74:G75"/>
    <mergeCell ref="H74:H75"/>
    <mergeCell ref="I74:I75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890A-1A27-4EDA-A05C-CC724FE075A3}">
  <dimension ref="A1:I79"/>
  <sheetViews>
    <sheetView topLeftCell="A44" workbookViewId="0">
      <selection activeCell="I80" sqref="I80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206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5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1.0445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5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2.7229999999999999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0.75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0.64500000000000002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0.375</v>
      </c>
      <c r="F15" s="3">
        <v>148.87</v>
      </c>
      <c r="G15" s="3"/>
      <c r="H15" s="3"/>
      <c r="I15" s="3">
        <v>55.83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0.75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0.13500000000000001</v>
      </c>
      <c r="F18" s="3">
        <v>148.87</v>
      </c>
      <c r="G18" s="3"/>
      <c r="H18" s="3"/>
      <c r="I18" s="3">
        <v>20.100000000000001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6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1.38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0.59040000000000004</v>
      </c>
      <c r="F22" s="3">
        <v>143.91999999999999</v>
      </c>
      <c r="G22" s="3"/>
      <c r="H22" s="3"/>
      <c r="I22" s="3">
        <v>84.97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1.3697999999999999</v>
      </c>
      <c r="F23" s="3">
        <v>148.87</v>
      </c>
      <c r="G23" s="3"/>
      <c r="H23" s="3"/>
      <c r="I23" s="3">
        <v>203.92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1.5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4.9424999999999999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1.5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5.7599999999999998E-2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0.10340000000000001</v>
      </c>
      <c r="F30" s="3">
        <v>143.91999999999999</v>
      </c>
      <c r="G30" s="3"/>
      <c r="H30" s="3"/>
      <c r="I30" s="3">
        <v>14.88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3.9300000000000002E-2</v>
      </c>
      <c r="F31" s="3">
        <v>141.06</v>
      </c>
      <c r="G31" s="3"/>
      <c r="H31" s="3"/>
      <c r="I31" s="3">
        <v>5.54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0.2913</v>
      </c>
      <c r="F32" s="3">
        <v>148.87</v>
      </c>
      <c r="G32" s="3"/>
      <c r="H32" s="3"/>
      <c r="I32" s="3">
        <v>43.37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7.5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2.052</v>
      </c>
      <c r="F35" s="3">
        <v>148.87</v>
      </c>
      <c r="G35" s="3"/>
      <c r="H35" s="3"/>
      <c r="I35" s="3">
        <v>305.48</v>
      </c>
    </row>
    <row r="36" spans="1:9" x14ac:dyDescent="0.25">
      <c r="A36" s="38">
        <v>90</v>
      </c>
      <c r="B36" s="40" t="s">
        <v>196</v>
      </c>
      <c r="C36" s="41"/>
      <c r="D36" s="41"/>
      <c r="E36" s="42"/>
      <c r="F36" s="40" t="s">
        <v>142</v>
      </c>
      <c r="G36" s="42"/>
      <c r="H36" s="33">
        <v>1</v>
      </c>
      <c r="I36" s="51"/>
    </row>
    <row r="37" spans="1:9" x14ac:dyDescent="0.25">
      <c r="A37" s="39"/>
      <c r="B37" s="35" t="s">
        <v>197</v>
      </c>
      <c r="C37" s="36"/>
      <c r="D37" s="36"/>
      <c r="E37" s="37"/>
      <c r="F37" s="35"/>
      <c r="G37" s="37"/>
      <c r="H37" s="34"/>
      <c r="I37" s="52"/>
    </row>
    <row r="38" spans="1:9" x14ac:dyDescent="0.25">
      <c r="A38" s="2"/>
      <c r="B38" s="2" t="s">
        <v>18</v>
      </c>
      <c r="C38" s="3">
        <v>5.3869999999999996</v>
      </c>
      <c r="D38" s="4" t="s">
        <v>19</v>
      </c>
      <c r="E38" s="3">
        <v>5.3869999999999996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198</v>
      </c>
      <c r="C39" s="3">
        <v>1</v>
      </c>
      <c r="D39" s="4" t="s">
        <v>58</v>
      </c>
      <c r="E39" s="3">
        <v>1</v>
      </c>
      <c r="F39" s="3">
        <v>853.28</v>
      </c>
      <c r="G39" s="3"/>
      <c r="H39" s="3">
        <v>853.28</v>
      </c>
      <c r="I39" s="3"/>
    </row>
    <row r="40" spans="1:9" ht="25.5" x14ac:dyDescent="0.25">
      <c r="A40" s="2"/>
      <c r="B40" s="2" t="s">
        <v>199</v>
      </c>
      <c r="C40" s="3">
        <v>1</v>
      </c>
      <c r="D40" s="4" t="s">
        <v>58</v>
      </c>
      <c r="E40" s="3">
        <v>1</v>
      </c>
      <c r="F40" s="3">
        <v>132.12</v>
      </c>
      <c r="G40" s="3"/>
      <c r="H40" s="3">
        <v>132.12</v>
      </c>
      <c r="I40" s="3"/>
    </row>
    <row r="41" spans="1:9" ht="25.5" x14ac:dyDescent="0.25">
      <c r="A41" s="2"/>
      <c r="B41" s="2" t="s">
        <v>200</v>
      </c>
      <c r="C41" s="3">
        <v>1</v>
      </c>
      <c r="D41" s="4" t="s">
        <v>58</v>
      </c>
      <c r="E41" s="3">
        <v>1</v>
      </c>
      <c r="F41" s="3">
        <v>167.35</v>
      </c>
      <c r="G41" s="3"/>
      <c r="H41" s="3">
        <v>167.35</v>
      </c>
      <c r="I41" s="3"/>
    </row>
    <row r="42" spans="1:9" x14ac:dyDescent="0.25">
      <c r="A42" s="2"/>
      <c r="B42" s="2" t="s">
        <v>201</v>
      </c>
      <c r="C42" s="3">
        <v>2</v>
      </c>
      <c r="D42" s="4" t="s">
        <v>58</v>
      </c>
      <c r="E42" s="3">
        <v>2</v>
      </c>
      <c r="F42" s="3">
        <v>643</v>
      </c>
      <c r="G42" s="3"/>
      <c r="H42" s="5">
        <v>1286</v>
      </c>
      <c r="I42" s="3"/>
    </row>
    <row r="43" spans="1:9" x14ac:dyDescent="0.25">
      <c r="A43" s="2" t="s">
        <v>25</v>
      </c>
      <c r="B43" s="2" t="s">
        <v>61</v>
      </c>
      <c r="C43" s="3">
        <v>0.19800000000000001</v>
      </c>
      <c r="D43" s="4" t="s">
        <v>27</v>
      </c>
      <c r="E43" s="3">
        <v>0.19800000000000001</v>
      </c>
      <c r="F43" s="3">
        <v>119.16</v>
      </c>
      <c r="G43" s="3"/>
      <c r="H43" s="3"/>
      <c r="I43" s="3">
        <v>23.59</v>
      </c>
    </row>
    <row r="44" spans="1:9" x14ac:dyDescent="0.25">
      <c r="A44" s="38">
        <v>110</v>
      </c>
      <c r="B44" s="40" t="s">
        <v>77</v>
      </c>
      <c r="C44" s="41"/>
      <c r="D44" s="41"/>
      <c r="E44" s="42"/>
      <c r="F44" s="40" t="s">
        <v>32</v>
      </c>
      <c r="G44" s="42"/>
      <c r="H44" s="33">
        <v>3</v>
      </c>
      <c r="I44" s="33"/>
    </row>
    <row r="45" spans="1:9" x14ac:dyDescent="0.25">
      <c r="A45" s="39"/>
      <c r="B45" s="35" t="s">
        <v>78</v>
      </c>
      <c r="C45" s="36"/>
      <c r="D45" s="36"/>
      <c r="E45" s="37"/>
      <c r="F45" s="35"/>
      <c r="G45" s="37"/>
      <c r="H45" s="34"/>
      <c r="I45" s="34"/>
    </row>
    <row r="46" spans="1:9" x14ac:dyDescent="0.25">
      <c r="A46" s="2"/>
      <c r="B46" s="2" t="s">
        <v>18</v>
      </c>
      <c r="C46" s="3">
        <v>0.44790000000000002</v>
      </c>
      <c r="D46" s="4" t="s">
        <v>19</v>
      </c>
      <c r="E46" s="3">
        <v>2.6873999999999998</v>
      </c>
      <c r="F46" s="3">
        <f>Arkusz2!C3</f>
        <v>0</v>
      </c>
      <c r="G46" s="3">
        <f>ROUND(E46*F46,2)</f>
        <v>0</v>
      </c>
      <c r="H46" s="3"/>
      <c r="I46" s="3"/>
    </row>
    <row r="47" spans="1:9" x14ac:dyDescent="0.25">
      <c r="A47" s="2" t="s">
        <v>20</v>
      </c>
      <c r="B47" s="2" t="s">
        <v>79</v>
      </c>
      <c r="C47" s="3">
        <v>0.24399999999999999</v>
      </c>
      <c r="D47" s="4" t="s">
        <v>22</v>
      </c>
      <c r="E47" s="3">
        <v>1.464</v>
      </c>
      <c r="F47" s="3">
        <v>56.77</v>
      </c>
      <c r="G47" s="3"/>
      <c r="H47" s="3">
        <v>83.11</v>
      </c>
      <c r="I47" s="3"/>
    </row>
    <row r="48" spans="1:9" x14ac:dyDescent="0.25">
      <c r="A48" s="2"/>
      <c r="B48" s="2" t="s">
        <v>23</v>
      </c>
      <c r="C48" s="3">
        <v>2.5</v>
      </c>
      <c r="D48" s="4" t="s">
        <v>24</v>
      </c>
      <c r="E48" s="3"/>
      <c r="F48" s="3"/>
      <c r="G48" s="3"/>
      <c r="H48" s="3">
        <v>2.08</v>
      </c>
      <c r="I48" s="3"/>
    </row>
    <row r="49" spans="1:9" x14ac:dyDescent="0.25">
      <c r="A49" s="38">
        <v>120</v>
      </c>
      <c r="B49" s="40" t="s">
        <v>80</v>
      </c>
      <c r="C49" s="41"/>
      <c r="D49" s="41"/>
      <c r="E49" s="42"/>
      <c r="F49" s="40" t="s">
        <v>22</v>
      </c>
      <c r="G49" s="42"/>
      <c r="H49" s="33">
        <v>7.2</v>
      </c>
      <c r="I49" s="33"/>
    </row>
    <row r="50" spans="1:9" x14ac:dyDescent="0.25">
      <c r="A50" s="39"/>
      <c r="B50" s="35" t="s">
        <v>81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0.22700000000000001</v>
      </c>
      <c r="D51" s="4" t="s">
        <v>19</v>
      </c>
      <c r="E51" s="3">
        <v>1.6344000000000001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1.2</v>
      </c>
      <c r="D52" s="4" t="s">
        <v>22</v>
      </c>
      <c r="E52" s="3">
        <v>8.64</v>
      </c>
      <c r="F52" s="3">
        <v>56.77</v>
      </c>
      <c r="G52" s="3"/>
      <c r="H52" s="3">
        <v>490.49</v>
      </c>
      <c r="I52" s="3"/>
    </row>
    <row r="53" spans="1:9" x14ac:dyDescent="0.25">
      <c r="A53" s="2" t="s">
        <v>25</v>
      </c>
      <c r="B53" s="2" t="s">
        <v>82</v>
      </c>
      <c r="C53" s="3">
        <v>0.13800000000000001</v>
      </c>
      <c r="D53" s="4" t="s">
        <v>27</v>
      </c>
      <c r="E53" s="3">
        <v>0.99360000000000004</v>
      </c>
      <c r="F53" s="3">
        <v>20.78</v>
      </c>
      <c r="G53" s="3"/>
      <c r="H53" s="3"/>
      <c r="I53" s="3">
        <v>20.65</v>
      </c>
    </row>
    <row r="54" spans="1:9" ht="25.5" x14ac:dyDescent="0.25">
      <c r="A54" s="2"/>
      <c r="B54" s="2" t="s">
        <v>54</v>
      </c>
      <c r="C54" s="3">
        <v>1.44E-2</v>
      </c>
      <c r="D54" s="4" t="s">
        <v>27</v>
      </c>
      <c r="E54" s="3">
        <v>0.1037</v>
      </c>
      <c r="F54" s="3">
        <v>141.06</v>
      </c>
      <c r="G54" s="3"/>
      <c r="H54" s="3"/>
      <c r="I54" s="3">
        <v>14.63</v>
      </c>
    </row>
    <row r="55" spans="1:9" x14ac:dyDescent="0.25">
      <c r="A55" s="38">
        <v>130</v>
      </c>
      <c r="B55" s="40" t="s">
        <v>83</v>
      </c>
      <c r="C55" s="41"/>
      <c r="D55" s="41"/>
      <c r="E55" s="42"/>
      <c r="F55" s="40" t="s">
        <v>22</v>
      </c>
      <c r="G55" s="42"/>
      <c r="H55" s="33">
        <v>1.8</v>
      </c>
      <c r="I55" s="33"/>
    </row>
    <row r="56" spans="1:9" x14ac:dyDescent="0.25">
      <c r="A56" s="39"/>
      <c r="B56" s="35" t="s">
        <v>84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1.3561000000000001</v>
      </c>
      <c r="D57" s="4" t="s">
        <v>19</v>
      </c>
      <c r="E57" s="3">
        <v>2.4409999999999998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2.16</v>
      </c>
      <c r="F58" s="3">
        <v>56.77</v>
      </c>
      <c r="G58" s="3"/>
      <c r="H58" s="3">
        <v>122.62</v>
      </c>
      <c r="I58" s="3"/>
    </row>
    <row r="59" spans="1:9" x14ac:dyDescent="0.25">
      <c r="A59" s="38">
        <v>140</v>
      </c>
      <c r="B59" s="40" t="s">
        <v>85</v>
      </c>
      <c r="C59" s="41"/>
      <c r="D59" s="41"/>
      <c r="E59" s="42"/>
      <c r="F59" s="40" t="s">
        <v>32</v>
      </c>
      <c r="G59" s="42"/>
      <c r="H59" s="33">
        <v>6</v>
      </c>
      <c r="I59" s="33"/>
    </row>
    <row r="60" spans="1:9" x14ac:dyDescent="0.25">
      <c r="A60" s="39"/>
      <c r="B60" s="35" t="s">
        <v>86</v>
      </c>
      <c r="C60" s="36"/>
      <c r="D60" s="36"/>
      <c r="E60" s="37"/>
      <c r="F60" s="35"/>
      <c r="G60" s="37"/>
      <c r="H60" s="34"/>
      <c r="I60" s="34"/>
    </row>
    <row r="61" spans="1:9" x14ac:dyDescent="0.25">
      <c r="A61" s="2"/>
      <c r="B61" s="2" t="s">
        <v>18</v>
      </c>
      <c r="C61" s="3">
        <v>3.3300000000000003E-2</v>
      </c>
      <c r="D61" s="4" t="s">
        <v>19</v>
      </c>
      <c r="E61" s="3">
        <v>0.19980000000000001</v>
      </c>
      <c r="F61" s="3">
        <f>Arkusz2!C3</f>
        <v>0</v>
      </c>
      <c r="G61" s="3">
        <f>ROUND(E61*F61,2)</f>
        <v>0</v>
      </c>
      <c r="H61" s="3"/>
      <c r="I61" s="3"/>
    </row>
    <row r="62" spans="1:9" ht="25.5" x14ac:dyDescent="0.25">
      <c r="A62" s="2" t="s">
        <v>20</v>
      </c>
      <c r="B62" s="2" t="s">
        <v>87</v>
      </c>
      <c r="C62" s="3">
        <v>0.31819999999999998</v>
      </c>
      <c r="D62" s="4" t="s">
        <v>88</v>
      </c>
      <c r="E62" s="3">
        <v>1.9092</v>
      </c>
      <c r="F62" s="3">
        <v>129.80000000000001</v>
      </c>
      <c r="G62" s="3"/>
      <c r="H62" s="3">
        <v>247.81</v>
      </c>
      <c r="I62" s="3"/>
    </row>
    <row r="63" spans="1:9" x14ac:dyDescent="0.25">
      <c r="A63" s="2"/>
      <c r="B63" s="2" t="s">
        <v>157</v>
      </c>
      <c r="C63" s="3">
        <v>1.4999999999999999E-2</v>
      </c>
      <c r="D63" s="4" t="s">
        <v>22</v>
      </c>
      <c r="E63" s="3">
        <v>0.09</v>
      </c>
      <c r="F63" s="3">
        <v>6.61</v>
      </c>
      <c r="G63" s="3"/>
      <c r="H63" s="3">
        <v>0.59</v>
      </c>
      <c r="I63" s="3"/>
    </row>
    <row r="64" spans="1:9" x14ac:dyDescent="0.25">
      <c r="A64" s="2"/>
      <c r="B64" s="2" t="s">
        <v>23</v>
      </c>
      <c r="C64" s="3">
        <v>0.5</v>
      </c>
      <c r="D64" s="4" t="s">
        <v>24</v>
      </c>
      <c r="E64" s="3"/>
      <c r="F64" s="3"/>
      <c r="G64" s="3"/>
      <c r="H64" s="3">
        <v>1.24</v>
      </c>
      <c r="I64" s="3"/>
    </row>
    <row r="65" spans="1:9" ht="25.5" x14ac:dyDescent="0.25">
      <c r="A65" s="2" t="s">
        <v>25</v>
      </c>
      <c r="B65" s="2" t="s">
        <v>89</v>
      </c>
      <c r="C65" s="3">
        <v>2.7000000000000001E-3</v>
      </c>
      <c r="D65" s="4" t="s">
        <v>27</v>
      </c>
      <c r="E65" s="3">
        <v>1.6199999999999999E-2</v>
      </c>
      <c r="F65" s="3">
        <v>143.88999999999999</v>
      </c>
      <c r="G65" s="3"/>
      <c r="H65" s="3"/>
      <c r="I65" s="3">
        <v>2.33</v>
      </c>
    </row>
    <row r="66" spans="1:9" x14ac:dyDescent="0.25">
      <c r="A66" s="2"/>
      <c r="B66" s="2" t="s">
        <v>90</v>
      </c>
      <c r="C66" s="3">
        <v>3.8699999999999998E-2</v>
      </c>
      <c r="D66" s="4" t="s">
        <v>27</v>
      </c>
      <c r="E66" s="3">
        <v>0.23219999999999999</v>
      </c>
      <c r="F66" s="3">
        <v>144.66</v>
      </c>
      <c r="G66" s="3"/>
      <c r="H66" s="3"/>
      <c r="I66" s="3">
        <v>33.590000000000003</v>
      </c>
    </row>
    <row r="67" spans="1:9" x14ac:dyDescent="0.25">
      <c r="A67" s="38">
        <v>150</v>
      </c>
      <c r="B67" s="40" t="s">
        <v>134</v>
      </c>
      <c r="C67" s="41"/>
      <c r="D67" s="41"/>
      <c r="E67" s="42"/>
      <c r="F67" s="40" t="s">
        <v>32</v>
      </c>
      <c r="G67" s="42"/>
      <c r="H67" s="33">
        <v>6</v>
      </c>
      <c r="I67" s="33"/>
    </row>
    <row r="68" spans="1:9" x14ac:dyDescent="0.25">
      <c r="A68" s="39"/>
      <c r="B68" s="35" t="s">
        <v>135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1.1423000000000001</v>
      </c>
      <c r="D69" s="4" t="s">
        <v>19</v>
      </c>
      <c r="E69" s="3">
        <v>6.8537999999999997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179</v>
      </c>
      <c r="C70" s="3">
        <v>1.0249999999999999</v>
      </c>
      <c r="D70" s="4" t="s">
        <v>32</v>
      </c>
      <c r="E70" s="3">
        <v>0.61499999999999999</v>
      </c>
      <c r="F70" s="3">
        <v>62.97</v>
      </c>
      <c r="G70" s="3"/>
      <c r="H70" s="3">
        <v>38.729999999999997</v>
      </c>
      <c r="I70" s="3"/>
    </row>
    <row r="71" spans="1:9" x14ac:dyDescent="0.25">
      <c r="A71" s="2"/>
      <c r="B71" s="2" t="s">
        <v>79</v>
      </c>
      <c r="C71" s="3">
        <v>7.9299999999999995E-2</v>
      </c>
      <c r="D71" s="4" t="s">
        <v>22</v>
      </c>
      <c r="E71" s="3">
        <v>0.4758</v>
      </c>
      <c r="F71" s="3">
        <v>56.77</v>
      </c>
      <c r="G71" s="3"/>
      <c r="H71" s="3">
        <v>27.01</v>
      </c>
      <c r="I71" s="3"/>
    </row>
    <row r="72" spans="1:9" x14ac:dyDescent="0.25">
      <c r="A72" s="2"/>
      <c r="B72" s="2" t="s">
        <v>157</v>
      </c>
      <c r="C72" s="3">
        <v>2.1999999999999999E-2</v>
      </c>
      <c r="D72" s="4" t="s">
        <v>22</v>
      </c>
      <c r="E72" s="3">
        <v>0.13200000000000001</v>
      </c>
      <c r="F72" s="3">
        <v>6.61</v>
      </c>
      <c r="G72" s="3"/>
      <c r="H72" s="3">
        <v>0.87</v>
      </c>
      <c r="I72" s="3"/>
    </row>
    <row r="73" spans="1:9" x14ac:dyDescent="0.25">
      <c r="A73" s="2"/>
      <c r="B73" s="2" t="s">
        <v>23</v>
      </c>
      <c r="C73" s="3">
        <v>0.5</v>
      </c>
      <c r="D73" s="4" t="s">
        <v>24</v>
      </c>
      <c r="E73" s="3"/>
      <c r="F73" s="3"/>
      <c r="G73" s="3"/>
      <c r="H73" s="3">
        <v>0.33</v>
      </c>
      <c r="I73" s="3"/>
    </row>
    <row r="74" spans="1:9" ht="25.5" x14ac:dyDescent="0.25">
      <c r="A74" s="2" t="s">
        <v>25</v>
      </c>
      <c r="B74" s="2" t="s">
        <v>136</v>
      </c>
      <c r="C74" s="3">
        <v>0.13</v>
      </c>
      <c r="D74" s="4" t="s">
        <v>27</v>
      </c>
      <c r="E74" s="3">
        <v>0.78</v>
      </c>
      <c r="F74" s="3">
        <v>61.3</v>
      </c>
      <c r="G74" s="3"/>
      <c r="H74" s="3"/>
      <c r="I74" s="3">
        <v>47.81</v>
      </c>
    </row>
    <row r="75" spans="1:9" x14ac:dyDescent="0.25">
      <c r="A75" s="2"/>
      <c r="B75" s="2" t="s">
        <v>26</v>
      </c>
      <c r="C75" s="3">
        <v>2.5000000000000001E-2</v>
      </c>
      <c r="D75" s="4" t="s">
        <v>27</v>
      </c>
      <c r="E75" s="3">
        <v>0.15</v>
      </c>
      <c r="F75" s="3">
        <v>77.2</v>
      </c>
      <c r="G75" s="3"/>
      <c r="H75" s="3"/>
      <c r="I75" s="3">
        <v>11.58</v>
      </c>
    </row>
    <row r="76" spans="1:9" x14ac:dyDescent="0.25">
      <c r="A76" s="7"/>
      <c r="B76" s="28" t="s">
        <v>122</v>
      </c>
      <c r="C76" s="29"/>
      <c r="D76" s="30"/>
      <c r="E76" s="31"/>
      <c r="F76" s="32"/>
      <c r="G76" s="8">
        <f>G69+G61+G57+G51+G46+G38+G29+G26+G21+G14+G10+G6</f>
        <v>0</v>
      </c>
      <c r="H76" s="8">
        <v>3453.63</v>
      </c>
      <c r="I76" s="9">
        <v>888.27</v>
      </c>
    </row>
    <row r="77" spans="1:9" x14ac:dyDescent="0.25">
      <c r="A77" s="7" t="s">
        <v>123</v>
      </c>
      <c r="B77" s="28" t="s">
        <v>124</v>
      </c>
      <c r="C77" s="29"/>
      <c r="D77" s="30"/>
      <c r="E77" s="31">
        <f>(G76+I76)*Arkusz2!C4/100</f>
        <v>0</v>
      </c>
      <c r="F77" s="32"/>
      <c r="G77" s="9"/>
      <c r="H77" s="9"/>
      <c r="I77" s="9"/>
    </row>
    <row r="78" spans="1:9" x14ac:dyDescent="0.25">
      <c r="A78" s="7"/>
      <c r="B78" s="28" t="s">
        <v>125</v>
      </c>
      <c r="C78" s="29"/>
      <c r="D78" s="30"/>
      <c r="E78" s="31">
        <f>(G76+I76+E77)*Arkusz2!C5/100</f>
        <v>0</v>
      </c>
      <c r="F78" s="32"/>
      <c r="G78" s="9"/>
      <c r="H78" s="9"/>
      <c r="I78" s="9"/>
    </row>
    <row r="79" spans="1:9" x14ac:dyDescent="0.25">
      <c r="A79" s="7"/>
      <c r="B79" s="28" t="s">
        <v>126</v>
      </c>
      <c r="C79" s="29"/>
      <c r="D79" s="30"/>
      <c r="E79" s="31">
        <f>SUM(E76:I78)</f>
        <v>4341.8999999999996</v>
      </c>
      <c r="F79" s="32"/>
      <c r="G79" s="9"/>
      <c r="H79" s="9"/>
      <c r="I79" s="9"/>
    </row>
  </sheetData>
  <sheetProtection algorithmName="SHA-512" hashValue="Z8liBYVoma6lkKl14J8RQvHeP+2hMDhvdthzudCQpZdjP80g8LHICMknODATlrUL4Q+Z8lilm5eiHyL3eTFvcw==" saltValue="Gu6bmGssX2zxCDotEhOD+A==" spinCount="100000" sheet="1" objects="1" scenarios="1"/>
  <mergeCells count="94">
    <mergeCell ref="B78:D78"/>
    <mergeCell ref="E78:F78"/>
    <mergeCell ref="B79:D79"/>
    <mergeCell ref="E79:F79"/>
    <mergeCell ref="B76:D76"/>
    <mergeCell ref="E76:F76"/>
    <mergeCell ref="B77:D77"/>
    <mergeCell ref="E77:F77"/>
    <mergeCell ref="I59:I60"/>
    <mergeCell ref="B60:E60"/>
    <mergeCell ref="A67:A68"/>
    <mergeCell ref="B67:E67"/>
    <mergeCell ref="F67:G68"/>
    <mergeCell ref="H67:H68"/>
    <mergeCell ref="I67:I68"/>
    <mergeCell ref="B68:E68"/>
    <mergeCell ref="A59:A60"/>
    <mergeCell ref="B59:E59"/>
    <mergeCell ref="F59:G60"/>
    <mergeCell ref="H59:H60"/>
    <mergeCell ref="A55:A56"/>
    <mergeCell ref="B55:E55"/>
    <mergeCell ref="F55:G56"/>
    <mergeCell ref="H55:H56"/>
    <mergeCell ref="I55:I56"/>
    <mergeCell ref="B56:E56"/>
    <mergeCell ref="I49:I50"/>
    <mergeCell ref="B50:E50"/>
    <mergeCell ref="A49:A50"/>
    <mergeCell ref="B49:E49"/>
    <mergeCell ref="F49:G50"/>
    <mergeCell ref="H49:H50"/>
    <mergeCell ref="I36:I37"/>
    <mergeCell ref="B37:E37"/>
    <mergeCell ref="A44:A45"/>
    <mergeCell ref="B44:E44"/>
    <mergeCell ref="F44:G45"/>
    <mergeCell ref="H44:H45"/>
    <mergeCell ref="I44:I45"/>
    <mergeCell ref="B45:E45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D14E-02F4-44EC-8E33-F982313140DD}">
  <dimension ref="A1:I76"/>
  <sheetViews>
    <sheetView topLeftCell="A52" workbookViewId="0">
      <selection activeCell="I83" sqref="I83"/>
    </sheetView>
  </sheetViews>
  <sheetFormatPr defaultRowHeight="15" x14ac:dyDescent="0.25"/>
  <cols>
    <col min="1" max="1" width="8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208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40</v>
      </c>
      <c r="B3" s="40" t="s">
        <v>131</v>
      </c>
      <c r="C3" s="41"/>
      <c r="D3" s="41"/>
      <c r="E3" s="42"/>
      <c r="F3" s="40" t="s">
        <v>32</v>
      </c>
      <c r="G3" s="42"/>
      <c r="H3" s="33">
        <v>6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70</v>
      </c>
      <c r="B8" s="40" t="s">
        <v>42</v>
      </c>
      <c r="C8" s="41"/>
      <c r="D8" s="41"/>
      <c r="E8" s="42"/>
      <c r="F8" s="40" t="s">
        <v>32</v>
      </c>
      <c r="G8" s="42"/>
      <c r="H8" s="33">
        <v>6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90</v>
      </c>
      <c r="B12" s="40" t="s">
        <v>37</v>
      </c>
      <c r="C12" s="41"/>
      <c r="D12" s="41"/>
      <c r="E12" s="42"/>
      <c r="F12" s="40" t="s">
        <v>22</v>
      </c>
      <c r="G12" s="42"/>
      <c r="H12" s="33">
        <v>0.9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8">
        <v>100</v>
      </c>
      <c r="B16" s="40" t="s">
        <v>40</v>
      </c>
      <c r="C16" s="41"/>
      <c r="D16" s="41"/>
      <c r="E16" s="42"/>
      <c r="F16" s="40" t="s">
        <v>22</v>
      </c>
      <c r="G16" s="42"/>
      <c r="H16" s="33">
        <v>0.45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8.1000000000000003E-2</v>
      </c>
      <c r="F18" s="3">
        <v>148.87</v>
      </c>
      <c r="G18" s="3"/>
      <c r="H18" s="3"/>
      <c r="I18" s="3">
        <v>12.06</v>
      </c>
    </row>
    <row r="19" spans="1:9" x14ac:dyDescent="0.25">
      <c r="A19" s="38">
        <v>110</v>
      </c>
      <c r="B19" s="40" t="s">
        <v>47</v>
      </c>
      <c r="C19" s="41"/>
      <c r="D19" s="41"/>
      <c r="E19" s="42"/>
      <c r="F19" s="40" t="s">
        <v>22</v>
      </c>
      <c r="G19" s="42"/>
      <c r="H19" s="33">
        <v>7.2</v>
      </c>
      <c r="I19" s="33">
        <v>116.08</v>
      </c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8">
        <v>120</v>
      </c>
      <c r="B24" s="40" t="s">
        <v>50</v>
      </c>
      <c r="C24" s="41"/>
      <c r="D24" s="41"/>
      <c r="E24" s="42"/>
      <c r="F24" s="40" t="s">
        <v>22</v>
      </c>
      <c r="G24" s="42"/>
      <c r="H24" s="33">
        <v>1.8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130</v>
      </c>
      <c r="B27" s="40" t="s">
        <v>52</v>
      </c>
      <c r="C27" s="41"/>
      <c r="D27" s="41"/>
      <c r="E27" s="42"/>
      <c r="F27" s="40" t="s">
        <v>22</v>
      </c>
      <c r="G27" s="42"/>
      <c r="H27" s="33">
        <v>1.8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8">
        <v>140</v>
      </c>
      <c r="B33" s="40" t="s">
        <v>55</v>
      </c>
      <c r="C33" s="41"/>
      <c r="D33" s="41"/>
      <c r="E33" s="42"/>
      <c r="F33" s="40" t="s">
        <v>22</v>
      </c>
      <c r="G33" s="42"/>
      <c r="H33" s="33">
        <v>7.2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1.9699</v>
      </c>
      <c r="F35" s="3">
        <v>148.87</v>
      </c>
      <c r="G35" s="3"/>
      <c r="H35" s="3"/>
      <c r="I35" s="3">
        <v>293.26</v>
      </c>
    </row>
    <row r="36" spans="1:9" x14ac:dyDescent="0.25">
      <c r="A36" s="38">
        <v>150</v>
      </c>
      <c r="B36" s="40" t="s">
        <v>209</v>
      </c>
      <c r="C36" s="41"/>
      <c r="D36" s="41"/>
      <c r="E36" s="42"/>
      <c r="F36" s="40" t="s">
        <v>58</v>
      </c>
      <c r="G36" s="42"/>
      <c r="H36" s="33">
        <v>1</v>
      </c>
      <c r="I36" s="33"/>
    </row>
    <row r="37" spans="1:9" x14ac:dyDescent="0.25">
      <c r="A37" s="39"/>
      <c r="B37" s="35" t="s">
        <v>210</v>
      </c>
      <c r="C37" s="36"/>
      <c r="D37" s="36"/>
      <c r="E37" s="37"/>
      <c r="F37" s="35"/>
      <c r="G37" s="37"/>
      <c r="H37" s="34"/>
      <c r="I37" s="34"/>
    </row>
    <row r="38" spans="1:9" x14ac:dyDescent="0.25">
      <c r="A38" s="2"/>
      <c r="B38" s="2" t="s">
        <v>18</v>
      </c>
      <c r="C38" s="3">
        <v>2.1379999999999999</v>
      </c>
      <c r="D38" s="4" t="s">
        <v>19</v>
      </c>
      <c r="E38" s="3">
        <v>2.1379999999999999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211</v>
      </c>
      <c r="C39" s="3">
        <v>1</v>
      </c>
      <c r="D39" s="4" t="s">
        <v>58</v>
      </c>
      <c r="E39" s="3">
        <v>1</v>
      </c>
      <c r="F39" s="3">
        <v>567.69000000000005</v>
      </c>
      <c r="G39" s="3"/>
      <c r="H39" s="3">
        <v>567.69000000000005</v>
      </c>
      <c r="I39" s="3"/>
    </row>
    <row r="40" spans="1:9" x14ac:dyDescent="0.25">
      <c r="A40" s="2"/>
      <c r="B40" s="2" t="s">
        <v>23</v>
      </c>
      <c r="C40" s="3">
        <v>1.5</v>
      </c>
      <c r="D40" s="4" t="s">
        <v>24</v>
      </c>
      <c r="E40" s="3"/>
      <c r="F40" s="3"/>
      <c r="G40" s="3"/>
      <c r="H40" s="3">
        <v>8.52</v>
      </c>
      <c r="I40" s="3"/>
    </row>
    <row r="41" spans="1:9" x14ac:dyDescent="0.25">
      <c r="A41" s="2" t="s">
        <v>25</v>
      </c>
      <c r="B41" s="2" t="s">
        <v>61</v>
      </c>
      <c r="C41" s="3">
        <v>7.0000000000000007E-2</v>
      </c>
      <c r="D41" s="4" t="s">
        <v>27</v>
      </c>
      <c r="E41" s="3">
        <v>7.0000000000000007E-2</v>
      </c>
      <c r="F41" s="3">
        <v>119.16</v>
      </c>
      <c r="G41" s="3"/>
      <c r="H41" s="3"/>
      <c r="I41" s="3">
        <v>8.34</v>
      </c>
    </row>
    <row r="42" spans="1:9" x14ac:dyDescent="0.25">
      <c r="A42" s="38">
        <v>160</v>
      </c>
      <c r="B42" s="40" t="s">
        <v>77</v>
      </c>
      <c r="C42" s="41"/>
      <c r="D42" s="41"/>
      <c r="E42" s="42"/>
      <c r="F42" s="40" t="s">
        <v>32</v>
      </c>
      <c r="G42" s="42"/>
      <c r="H42" s="33">
        <v>6</v>
      </c>
      <c r="I42" s="33"/>
    </row>
    <row r="43" spans="1:9" x14ac:dyDescent="0.25">
      <c r="A43" s="39"/>
      <c r="B43" s="35" t="s">
        <v>78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0.44790000000000002</v>
      </c>
      <c r="D44" s="4" t="s">
        <v>19</v>
      </c>
      <c r="E44" s="3">
        <v>5.3747999999999996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79</v>
      </c>
      <c r="C45" s="3">
        <v>0.24399999999999999</v>
      </c>
      <c r="D45" s="4" t="s">
        <v>22</v>
      </c>
      <c r="E45" s="3">
        <v>2.9279999999999999</v>
      </c>
      <c r="F45" s="3">
        <v>56.77</v>
      </c>
      <c r="G45" s="3"/>
      <c r="H45" s="3">
        <v>166.22</v>
      </c>
      <c r="I45" s="3"/>
    </row>
    <row r="46" spans="1:9" x14ac:dyDescent="0.25">
      <c r="A46" s="2"/>
      <c r="B46" s="2" t="s">
        <v>23</v>
      </c>
      <c r="C46" s="3">
        <v>2.5</v>
      </c>
      <c r="D46" s="4" t="s">
        <v>24</v>
      </c>
      <c r="E46" s="3"/>
      <c r="F46" s="3"/>
      <c r="G46" s="3"/>
      <c r="H46" s="3">
        <v>4.16</v>
      </c>
      <c r="I46" s="3"/>
    </row>
    <row r="47" spans="1:9" x14ac:dyDescent="0.25">
      <c r="A47" s="38">
        <v>170</v>
      </c>
      <c r="B47" s="40" t="s">
        <v>80</v>
      </c>
      <c r="C47" s="41"/>
      <c r="D47" s="41"/>
      <c r="E47" s="42"/>
      <c r="F47" s="40" t="s">
        <v>22</v>
      </c>
      <c r="G47" s="42"/>
      <c r="H47" s="33">
        <v>7.2</v>
      </c>
      <c r="I47" s="33"/>
    </row>
    <row r="48" spans="1:9" x14ac:dyDescent="0.25">
      <c r="A48" s="39"/>
      <c r="B48" s="35" t="s">
        <v>81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/>
      <c r="B49" s="2" t="s">
        <v>18</v>
      </c>
      <c r="C49" s="3">
        <v>0.22700000000000001</v>
      </c>
      <c r="D49" s="4" t="s">
        <v>19</v>
      </c>
      <c r="E49" s="3">
        <v>1.6344000000000001</v>
      </c>
      <c r="F49" s="3">
        <f>Arkusz2!C3</f>
        <v>0</v>
      </c>
      <c r="G49" s="3">
        <f>ROUND(E49*F49,2)</f>
        <v>0</v>
      </c>
      <c r="H49" s="3"/>
      <c r="I49" s="3"/>
    </row>
    <row r="50" spans="1:9" x14ac:dyDescent="0.25">
      <c r="A50" s="2" t="s">
        <v>20</v>
      </c>
      <c r="B50" s="2" t="s">
        <v>79</v>
      </c>
      <c r="C50" s="3">
        <v>1.2</v>
      </c>
      <c r="D50" s="4" t="s">
        <v>22</v>
      </c>
      <c r="E50" s="3">
        <v>8.64</v>
      </c>
      <c r="F50" s="3">
        <v>56.77</v>
      </c>
      <c r="G50" s="3"/>
      <c r="H50" s="3">
        <v>490.49</v>
      </c>
      <c r="I50" s="3"/>
    </row>
    <row r="51" spans="1:9" x14ac:dyDescent="0.25">
      <c r="A51" s="2" t="s">
        <v>25</v>
      </c>
      <c r="B51" s="2" t="s">
        <v>82</v>
      </c>
      <c r="C51" s="3">
        <v>0.13800000000000001</v>
      </c>
      <c r="D51" s="4" t="s">
        <v>27</v>
      </c>
      <c r="E51" s="3">
        <v>0.99360000000000004</v>
      </c>
      <c r="F51" s="3">
        <v>20.78</v>
      </c>
      <c r="G51" s="3"/>
      <c r="H51" s="3"/>
      <c r="I51" s="3">
        <v>20.65</v>
      </c>
    </row>
    <row r="52" spans="1:9" ht="25.5" x14ac:dyDescent="0.25">
      <c r="A52" s="2"/>
      <c r="B52" s="2" t="s">
        <v>54</v>
      </c>
      <c r="C52" s="3">
        <v>1.44E-2</v>
      </c>
      <c r="D52" s="4" t="s">
        <v>27</v>
      </c>
      <c r="E52" s="3">
        <v>0.1037</v>
      </c>
      <c r="F52" s="3">
        <v>141.06</v>
      </c>
      <c r="G52" s="3"/>
      <c r="H52" s="3"/>
      <c r="I52" s="3">
        <v>14.63</v>
      </c>
    </row>
    <row r="53" spans="1:9" x14ac:dyDescent="0.25">
      <c r="A53" s="38">
        <v>180</v>
      </c>
      <c r="B53" s="40" t="s">
        <v>83</v>
      </c>
      <c r="C53" s="41"/>
      <c r="D53" s="41"/>
      <c r="E53" s="42"/>
      <c r="F53" s="40" t="s">
        <v>22</v>
      </c>
      <c r="G53" s="42"/>
      <c r="H53" s="33">
        <v>1.8</v>
      </c>
      <c r="I53" s="33"/>
    </row>
    <row r="54" spans="1:9" x14ac:dyDescent="0.25">
      <c r="A54" s="39"/>
      <c r="B54" s="35" t="s">
        <v>84</v>
      </c>
      <c r="C54" s="36"/>
      <c r="D54" s="36"/>
      <c r="E54" s="37"/>
      <c r="F54" s="35"/>
      <c r="G54" s="37"/>
      <c r="H54" s="34"/>
      <c r="I54" s="34"/>
    </row>
    <row r="55" spans="1:9" x14ac:dyDescent="0.25">
      <c r="A55" s="2"/>
      <c r="B55" s="2" t="s">
        <v>18</v>
      </c>
      <c r="C55" s="3">
        <v>1.3561000000000001</v>
      </c>
      <c r="D55" s="4" t="s">
        <v>19</v>
      </c>
      <c r="E55" s="3">
        <v>2.4409999999999998</v>
      </c>
      <c r="F55" s="3">
        <f>Arkusz2!C3</f>
        <v>0</v>
      </c>
      <c r="G55" s="3">
        <f>ROUND(E55*F55,2)</f>
        <v>0</v>
      </c>
      <c r="H55" s="3"/>
      <c r="I55" s="3"/>
    </row>
    <row r="56" spans="1:9" x14ac:dyDescent="0.25">
      <c r="A56" s="2" t="s">
        <v>20</v>
      </c>
      <c r="B56" s="2" t="s">
        <v>79</v>
      </c>
      <c r="C56" s="3">
        <v>1.2</v>
      </c>
      <c r="D56" s="4" t="s">
        <v>22</v>
      </c>
      <c r="E56" s="3">
        <v>2.16</v>
      </c>
      <c r="F56" s="3">
        <v>56.77</v>
      </c>
      <c r="G56" s="3"/>
      <c r="H56" s="3">
        <v>122.62</v>
      </c>
      <c r="I56" s="3"/>
    </row>
    <row r="57" spans="1:9" x14ac:dyDescent="0.25">
      <c r="A57" s="38">
        <v>190</v>
      </c>
      <c r="B57" s="40" t="s">
        <v>85</v>
      </c>
      <c r="C57" s="41"/>
      <c r="D57" s="41"/>
      <c r="E57" s="42"/>
      <c r="F57" s="40" t="s">
        <v>32</v>
      </c>
      <c r="G57" s="42"/>
      <c r="H57" s="33">
        <v>6</v>
      </c>
      <c r="I57" s="33"/>
    </row>
    <row r="58" spans="1:9" x14ac:dyDescent="0.25">
      <c r="A58" s="39"/>
      <c r="B58" s="35" t="s">
        <v>86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3.3300000000000003E-2</v>
      </c>
      <c r="D59" s="4" t="s">
        <v>19</v>
      </c>
      <c r="E59" s="3">
        <v>0.19980000000000001</v>
      </c>
      <c r="F59" s="3">
        <f>Arkusz2!C3</f>
        <v>0</v>
      </c>
      <c r="G59" s="3">
        <f>ROUND(E59*F59,2)</f>
        <v>0</v>
      </c>
      <c r="H59" s="3"/>
      <c r="I59" s="3"/>
    </row>
    <row r="60" spans="1:9" ht="25.5" x14ac:dyDescent="0.25">
      <c r="A60" s="2" t="s">
        <v>20</v>
      </c>
      <c r="B60" s="2" t="s">
        <v>87</v>
      </c>
      <c r="C60" s="3">
        <v>0.31819999999999998</v>
      </c>
      <c r="D60" s="4" t="s">
        <v>88</v>
      </c>
      <c r="E60" s="3">
        <v>1.9092</v>
      </c>
      <c r="F60" s="3">
        <v>129.80000000000001</v>
      </c>
      <c r="G60" s="3"/>
      <c r="H60" s="3">
        <v>247.81</v>
      </c>
      <c r="I60" s="3"/>
    </row>
    <row r="61" spans="1:9" x14ac:dyDescent="0.25">
      <c r="A61" s="2"/>
      <c r="B61" s="2" t="s">
        <v>157</v>
      </c>
      <c r="C61" s="3">
        <v>1.4999999999999999E-2</v>
      </c>
      <c r="D61" s="4" t="s">
        <v>22</v>
      </c>
      <c r="E61" s="3">
        <v>0.09</v>
      </c>
      <c r="F61" s="3">
        <v>6.61</v>
      </c>
      <c r="G61" s="3"/>
      <c r="H61" s="3">
        <v>0.59</v>
      </c>
      <c r="I61" s="3"/>
    </row>
    <row r="62" spans="1:9" x14ac:dyDescent="0.25">
      <c r="A62" s="2"/>
      <c r="B62" s="2" t="s">
        <v>23</v>
      </c>
      <c r="C62" s="3">
        <v>0.5</v>
      </c>
      <c r="D62" s="4" t="s">
        <v>24</v>
      </c>
      <c r="E62" s="3"/>
      <c r="F62" s="3"/>
      <c r="G62" s="3"/>
      <c r="H62" s="3">
        <v>1.24</v>
      </c>
      <c r="I62" s="3"/>
    </row>
    <row r="63" spans="1:9" ht="25.5" x14ac:dyDescent="0.25">
      <c r="A63" s="2" t="s">
        <v>25</v>
      </c>
      <c r="B63" s="2" t="s">
        <v>89</v>
      </c>
      <c r="C63" s="3">
        <v>2.7000000000000001E-3</v>
      </c>
      <c r="D63" s="4" t="s">
        <v>27</v>
      </c>
      <c r="E63" s="3">
        <v>1.6199999999999999E-2</v>
      </c>
      <c r="F63" s="3">
        <v>143.88999999999999</v>
      </c>
      <c r="G63" s="3"/>
      <c r="H63" s="3"/>
      <c r="I63" s="3">
        <v>2.33</v>
      </c>
    </row>
    <row r="64" spans="1:9" x14ac:dyDescent="0.25">
      <c r="A64" s="2"/>
      <c r="B64" s="2" t="s">
        <v>90</v>
      </c>
      <c r="C64" s="3">
        <v>3.8699999999999998E-2</v>
      </c>
      <c r="D64" s="4" t="s">
        <v>27</v>
      </c>
      <c r="E64" s="3">
        <v>0.23219999999999999</v>
      </c>
      <c r="F64" s="3">
        <v>144.66</v>
      </c>
      <c r="G64" s="3"/>
      <c r="H64" s="3"/>
      <c r="I64" s="3">
        <v>33.590000000000003</v>
      </c>
    </row>
    <row r="65" spans="1:9" x14ac:dyDescent="0.25">
      <c r="A65" s="38">
        <v>200</v>
      </c>
      <c r="B65" s="40" t="s">
        <v>134</v>
      </c>
      <c r="C65" s="41"/>
      <c r="D65" s="41"/>
      <c r="E65" s="42"/>
      <c r="F65" s="40" t="s">
        <v>32</v>
      </c>
      <c r="G65" s="42"/>
      <c r="H65" s="33">
        <v>6</v>
      </c>
      <c r="I65" s="33"/>
    </row>
    <row r="66" spans="1:9" x14ac:dyDescent="0.25">
      <c r="A66" s="39"/>
      <c r="B66" s="35" t="s">
        <v>135</v>
      </c>
      <c r="C66" s="36"/>
      <c r="D66" s="36"/>
      <c r="E66" s="37"/>
      <c r="F66" s="35"/>
      <c r="G66" s="37"/>
      <c r="H66" s="34"/>
      <c r="I66" s="34"/>
    </row>
    <row r="67" spans="1:9" x14ac:dyDescent="0.25">
      <c r="A67" s="2"/>
      <c r="B67" s="2" t="s">
        <v>18</v>
      </c>
      <c r="C67" s="3">
        <v>1.1423000000000001</v>
      </c>
      <c r="D67" s="4" t="s">
        <v>19</v>
      </c>
      <c r="E67" s="3">
        <v>6.8537999999999997</v>
      </c>
      <c r="F67" s="3">
        <f>Arkusz2!C3</f>
        <v>0</v>
      </c>
      <c r="G67" s="3">
        <f>ROUND(E67*F67,2)</f>
        <v>0</v>
      </c>
      <c r="H67" s="3"/>
      <c r="I67" s="3"/>
    </row>
    <row r="68" spans="1:9" x14ac:dyDescent="0.25">
      <c r="A68" s="2" t="s">
        <v>20</v>
      </c>
      <c r="B68" s="2" t="s">
        <v>79</v>
      </c>
      <c r="C68" s="3">
        <v>7.9299999999999995E-2</v>
      </c>
      <c r="D68" s="4" t="s">
        <v>22</v>
      </c>
      <c r="E68" s="3">
        <v>0.4758</v>
      </c>
      <c r="F68" s="3">
        <v>56.77</v>
      </c>
      <c r="G68" s="3"/>
      <c r="H68" s="3">
        <v>27.01</v>
      </c>
      <c r="I68" s="3"/>
    </row>
    <row r="69" spans="1:9" x14ac:dyDescent="0.25">
      <c r="A69" s="2"/>
      <c r="B69" s="2" t="s">
        <v>157</v>
      </c>
      <c r="C69" s="3">
        <v>2.1999999999999999E-2</v>
      </c>
      <c r="D69" s="4" t="s">
        <v>22</v>
      </c>
      <c r="E69" s="3">
        <v>0.13200000000000001</v>
      </c>
      <c r="F69" s="3">
        <v>6.61</v>
      </c>
      <c r="G69" s="3"/>
      <c r="H69" s="3">
        <v>0.87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0.14000000000000001</v>
      </c>
      <c r="I70" s="3"/>
    </row>
    <row r="71" spans="1:9" ht="25.5" x14ac:dyDescent="0.25">
      <c r="A71" s="2" t="s">
        <v>25</v>
      </c>
      <c r="B71" s="2" t="s">
        <v>136</v>
      </c>
      <c r="C71" s="3">
        <v>0.13</v>
      </c>
      <c r="D71" s="4" t="s">
        <v>27</v>
      </c>
      <c r="E71" s="3">
        <v>0.78</v>
      </c>
      <c r="F71" s="3">
        <v>61.3</v>
      </c>
      <c r="G71" s="3"/>
      <c r="H71" s="3"/>
      <c r="I71" s="3">
        <v>47.81</v>
      </c>
    </row>
    <row r="72" spans="1:9" x14ac:dyDescent="0.25">
      <c r="A72" s="2"/>
      <c r="B72" s="2" t="s">
        <v>26</v>
      </c>
      <c r="C72" s="3">
        <v>2.5000000000000001E-2</v>
      </c>
      <c r="D72" s="4" t="s">
        <v>27</v>
      </c>
      <c r="E72" s="3">
        <v>0.15</v>
      </c>
      <c r="F72" s="3">
        <v>77.2</v>
      </c>
      <c r="G72" s="3"/>
      <c r="H72" s="3"/>
      <c r="I72" s="3">
        <v>11.58</v>
      </c>
    </row>
    <row r="73" spans="1:9" x14ac:dyDescent="0.25">
      <c r="A73" s="7"/>
      <c r="B73" s="28" t="s">
        <v>122</v>
      </c>
      <c r="C73" s="29"/>
      <c r="D73" s="30"/>
      <c r="E73" s="31"/>
      <c r="F73" s="32"/>
      <c r="G73" s="8">
        <f>G67+G59+G55+G49+G44+G38+G29+G26+G21+G14+G10+G6</f>
        <v>0</v>
      </c>
      <c r="H73" s="8">
        <v>1637.36</v>
      </c>
      <c r="I73" s="9">
        <v>934.47</v>
      </c>
    </row>
    <row r="74" spans="1:9" x14ac:dyDescent="0.25">
      <c r="A74" s="7" t="s">
        <v>123</v>
      </c>
      <c r="B74" s="28" t="s">
        <v>124</v>
      </c>
      <c r="C74" s="29"/>
      <c r="D74" s="30"/>
      <c r="E74" s="31">
        <f>(G73+I73)*Arkusz2!C4/100</f>
        <v>0</v>
      </c>
      <c r="F74" s="32"/>
      <c r="G74" s="9"/>
      <c r="H74" s="9"/>
      <c r="I74" s="9"/>
    </row>
    <row r="75" spans="1:9" x14ac:dyDescent="0.25">
      <c r="A75" s="7"/>
      <c r="B75" s="28" t="s">
        <v>125</v>
      </c>
      <c r="C75" s="29"/>
      <c r="D75" s="30"/>
      <c r="E75" s="31">
        <f>(G73+I73+E74)*Arkusz2!C5/100</f>
        <v>0</v>
      </c>
      <c r="F75" s="32"/>
      <c r="G75" s="9"/>
      <c r="H75" s="9"/>
      <c r="I75" s="9"/>
    </row>
    <row r="76" spans="1:9" x14ac:dyDescent="0.25">
      <c r="A76" s="7"/>
      <c r="B76" s="28" t="s">
        <v>126</v>
      </c>
      <c r="C76" s="29"/>
      <c r="D76" s="30"/>
      <c r="E76" s="31">
        <f>SUM(E73:I75)</f>
        <v>2571.83</v>
      </c>
      <c r="F76" s="32"/>
      <c r="G76" s="9"/>
      <c r="H76" s="9"/>
      <c r="I76" s="9"/>
    </row>
  </sheetData>
  <sheetProtection algorithmName="SHA-512" hashValue="0NOi2intkU2gbGQOaXjG9eEILK+3p2bvTIN/0gKqhn3ti+L4hWsNRSze+IH3oIESB/J5F08uiaIjhnmxvQN+Lg==" saltValue="krCVb1DvJRG+cd2nuWrUpA==" spinCount="100000" sheet="1" objects="1" scenarios="1"/>
  <mergeCells count="94">
    <mergeCell ref="B75:D75"/>
    <mergeCell ref="E75:F75"/>
    <mergeCell ref="B76:D76"/>
    <mergeCell ref="E76:F76"/>
    <mergeCell ref="B73:D73"/>
    <mergeCell ref="E73:F73"/>
    <mergeCell ref="B74:D74"/>
    <mergeCell ref="E74:F74"/>
    <mergeCell ref="I57:I58"/>
    <mergeCell ref="B58:E58"/>
    <mergeCell ref="A65:A66"/>
    <mergeCell ref="B65:E65"/>
    <mergeCell ref="F65:G66"/>
    <mergeCell ref="H65:H66"/>
    <mergeCell ref="I65:I66"/>
    <mergeCell ref="B66:E66"/>
    <mergeCell ref="A57:A58"/>
    <mergeCell ref="B57:E57"/>
    <mergeCell ref="F57:G58"/>
    <mergeCell ref="H57:H58"/>
    <mergeCell ref="A53:A54"/>
    <mergeCell ref="B53:E53"/>
    <mergeCell ref="F53:G54"/>
    <mergeCell ref="H53:H54"/>
    <mergeCell ref="I53:I54"/>
    <mergeCell ref="B54:E54"/>
    <mergeCell ref="I47:I48"/>
    <mergeCell ref="B48:E48"/>
    <mergeCell ref="A47:A48"/>
    <mergeCell ref="B47:E47"/>
    <mergeCell ref="F47:G48"/>
    <mergeCell ref="H47:H48"/>
    <mergeCell ref="I36:I37"/>
    <mergeCell ref="B37:E37"/>
    <mergeCell ref="A42:A43"/>
    <mergeCell ref="B42:E42"/>
    <mergeCell ref="F42:G43"/>
    <mergeCell ref="H42:H43"/>
    <mergeCell ref="I42:I43"/>
    <mergeCell ref="B43:E43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F90A-5B5B-48E8-BA80-76A757E9F383}">
  <dimension ref="A1:J176"/>
  <sheetViews>
    <sheetView workbookViewId="0">
      <selection activeCell="H169" sqref="H169:H170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212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15</v>
      </c>
      <c r="C3" s="41"/>
      <c r="D3" s="41"/>
      <c r="E3" s="42"/>
      <c r="F3" s="40" t="s">
        <v>16</v>
      </c>
      <c r="G3" s="42"/>
      <c r="H3" s="33">
        <v>12</v>
      </c>
      <c r="I3" s="33"/>
    </row>
    <row r="4" spans="1:9" x14ac:dyDescent="0.25">
      <c r="A4" s="39"/>
      <c r="B4" s="35" t="s">
        <v>17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0.47399999999999998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21</v>
      </c>
      <c r="C6" s="3">
        <v>8.0000000000000002E-3</v>
      </c>
      <c r="D6" s="4" t="s">
        <v>22</v>
      </c>
      <c r="E6" s="3">
        <v>9.6000000000000002E-2</v>
      </c>
      <c r="F6" s="3">
        <v>6.61</v>
      </c>
      <c r="G6" s="3"/>
      <c r="H6" s="3">
        <v>0.63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0.03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0.75360000000000005</v>
      </c>
      <c r="F8" s="3">
        <v>77.2</v>
      </c>
      <c r="G8" s="3"/>
      <c r="H8" s="3"/>
      <c r="I8" s="3">
        <v>58.18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0.1128</v>
      </c>
      <c r="F9" s="3">
        <v>106.47</v>
      </c>
      <c r="G9" s="3"/>
      <c r="H9" s="3"/>
      <c r="I9" s="3">
        <v>12.01</v>
      </c>
    </row>
    <row r="10" spans="1:9" x14ac:dyDescent="0.25">
      <c r="A10" s="38">
        <v>20</v>
      </c>
      <c r="B10" s="40" t="s">
        <v>29</v>
      </c>
      <c r="C10" s="41"/>
      <c r="D10" s="41"/>
      <c r="E10" s="42"/>
      <c r="F10" s="40" t="s">
        <v>16</v>
      </c>
      <c r="G10" s="42"/>
      <c r="H10" s="33">
        <v>12</v>
      </c>
      <c r="I10" s="33"/>
    </row>
    <row r="11" spans="1:9" x14ac:dyDescent="0.25">
      <c r="A11" s="39"/>
      <c r="B11" s="35" t="s">
        <v>30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0.38400000000000001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0.06</v>
      </c>
      <c r="F13" s="3">
        <v>6.61</v>
      </c>
      <c r="G13" s="3"/>
      <c r="H13" s="3">
        <v>0.4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0.02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3.5999999999999997E-2</v>
      </c>
      <c r="F15" s="3">
        <v>77.2</v>
      </c>
      <c r="G15" s="3"/>
      <c r="H15" s="3"/>
      <c r="I15" s="3">
        <v>2.78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6.0000000000000001E-3</v>
      </c>
      <c r="F16" s="3">
        <v>106.47</v>
      </c>
      <c r="G16" s="3"/>
      <c r="H16" s="3"/>
      <c r="I16" s="3">
        <v>0.64</v>
      </c>
    </row>
    <row r="17" spans="1:9" x14ac:dyDescent="0.25">
      <c r="A17" s="38">
        <v>30</v>
      </c>
      <c r="B17" s="40" t="s">
        <v>31</v>
      </c>
      <c r="C17" s="41"/>
      <c r="D17" s="41"/>
      <c r="E17" s="42"/>
      <c r="F17" s="40" t="s">
        <v>32</v>
      </c>
      <c r="G17" s="42"/>
      <c r="H17" s="33">
        <v>6</v>
      </c>
      <c r="I17" s="33"/>
    </row>
    <row r="18" spans="1:9" x14ac:dyDescent="0.25">
      <c r="A18" s="39"/>
      <c r="B18" s="35" t="s">
        <v>33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1.5264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0.74939999999999996</v>
      </c>
      <c r="F21" s="3">
        <v>74.58</v>
      </c>
      <c r="G21" s="3"/>
      <c r="H21" s="3"/>
      <c r="I21" s="3">
        <v>55.89</v>
      </c>
    </row>
    <row r="22" spans="1:9" x14ac:dyDescent="0.25">
      <c r="A22" s="38">
        <v>40</v>
      </c>
      <c r="B22" s="40" t="s">
        <v>35</v>
      </c>
      <c r="C22" s="41"/>
      <c r="D22" s="41"/>
      <c r="E22" s="42"/>
      <c r="F22" s="40" t="s">
        <v>32</v>
      </c>
      <c r="G22" s="42"/>
      <c r="H22" s="33">
        <v>6</v>
      </c>
      <c r="I22" s="33"/>
    </row>
    <row r="23" spans="1:9" x14ac:dyDescent="0.25">
      <c r="A23" s="39"/>
      <c r="B23" s="35" t="s">
        <v>36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1.8353999999999999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0.77700000000000002</v>
      </c>
      <c r="F26" s="3">
        <v>74.58</v>
      </c>
      <c r="G26" s="3"/>
      <c r="H26" s="3"/>
      <c r="I26" s="3">
        <v>57.95</v>
      </c>
    </row>
    <row r="27" spans="1:9" x14ac:dyDescent="0.25">
      <c r="A27" s="38">
        <v>50</v>
      </c>
      <c r="B27" s="40" t="s">
        <v>37</v>
      </c>
      <c r="C27" s="41"/>
      <c r="D27" s="41"/>
      <c r="E27" s="42"/>
      <c r="F27" s="40" t="s">
        <v>22</v>
      </c>
      <c r="G27" s="42"/>
      <c r="H27" s="33">
        <v>0.6</v>
      </c>
      <c r="I27" s="33"/>
    </row>
    <row r="28" spans="1:9" x14ac:dyDescent="0.25">
      <c r="A28" s="39"/>
      <c r="B28" s="35" t="s">
        <v>38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0.51600000000000001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0.3</v>
      </c>
      <c r="F30" s="3">
        <v>148.87</v>
      </c>
      <c r="G30" s="3"/>
      <c r="H30" s="3"/>
      <c r="I30" s="3">
        <v>44.66</v>
      </c>
    </row>
    <row r="31" spans="1:9" x14ac:dyDescent="0.25">
      <c r="A31" s="38">
        <v>60</v>
      </c>
      <c r="B31" s="40" t="s">
        <v>40</v>
      </c>
      <c r="C31" s="41"/>
      <c r="D31" s="41"/>
      <c r="E31" s="42"/>
      <c r="F31" s="40" t="s">
        <v>22</v>
      </c>
      <c r="G31" s="42"/>
      <c r="H31" s="33">
        <v>0.6</v>
      </c>
      <c r="I31" s="33"/>
    </row>
    <row r="32" spans="1:9" x14ac:dyDescent="0.25">
      <c r="A32" s="39"/>
      <c r="B32" s="35" t="s">
        <v>41</v>
      </c>
      <c r="C32" s="36"/>
      <c r="D32" s="36"/>
      <c r="E32" s="37"/>
      <c r="F32" s="35"/>
      <c r="G32" s="37"/>
      <c r="H32" s="34"/>
      <c r="I32" s="34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0.16800000000000001</v>
      </c>
      <c r="F33" s="3">
        <v>148.87</v>
      </c>
      <c r="G33" s="3"/>
      <c r="H33" s="3"/>
      <c r="I33" s="3">
        <v>25.01</v>
      </c>
    </row>
    <row r="34" spans="1:9" x14ac:dyDescent="0.25">
      <c r="A34" s="38">
        <v>70</v>
      </c>
      <c r="B34" s="40" t="s">
        <v>42</v>
      </c>
      <c r="C34" s="41"/>
      <c r="D34" s="41"/>
      <c r="E34" s="42"/>
      <c r="F34" s="40" t="s">
        <v>32</v>
      </c>
      <c r="G34" s="42"/>
      <c r="H34" s="33">
        <v>6</v>
      </c>
      <c r="I34" s="33"/>
    </row>
    <row r="35" spans="1:9" x14ac:dyDescent="0.25">
      <c r="A35" s="39"/>
      <c r="B35" s="35" t="s">
        <v>43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3.2675999999999998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8">
        <v>80</v>
      </c>
      <c r="B38" s="40" t="s">
        <v>44</v>
      </c>
      <c r="C38" s="41"/>
      <c r="D38" s="41"/>
      <c r="E38" s="42"/>
      <c r="F38" s="40" t="s">
        <v>32</v>
      </c>
      <c r="G38" s="42"/>
      <c r="H38" s="33">
        <v>6</v>
      </c>
      <c r="I38" s="33"/>
    </row>
    <row r="39" spans="1:9" x14ac:dyDescent="0.25">
      <c r="A39" s="39"/>
      <c r="B39" s="35" t="s">
        <v>45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3.2669999999999999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8">
        <v>90</v>
      </c>
      <c r="B42" s="40" t="s">
        <v>37</v>
      </c>
      <c r="C42" s="41"/>
      <c r="D42" s="41"/>
      <c r="E42" s="42"/>
      <c r="F42" s="40" t="s">
        <v>22</v>
      </c>
      <c r="G42" s="42"/>
      <c r="H42" s="33">
        <v>1.8</v>
      </c>
      <c r="I42" s="33"/>
    </row>
    <row r="43" spans="1:9" x14ac:dyDescent="0.25">
      <c r="A43" s="39"/>
      <c r="B43" s="35" t="s">
        <v>38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1.548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0.9</v>
      </c>
      <c r="F45" s="3">
        <v>148.87</v>
      </c>
      <c r="G45" s="3"/>
      <c r="H45" s="3"/>
      <c r="I45" s="3">
        <v>133.97999999999999</v>
      </c>
    </row>
    <row r="46" spans="1:9" x14ac:dyDescent="0.25">
      <c r="A46" s="38">
        <v>100</v>
      </c>
      <c r="B46" s="40" t="s">
        <v>40</v>
      </c>
      <c r="C46" s="41"/>
      <c r="D46" s="41"/>
      <c r="E46" s="42"/>
      <c r="F46" s="40" t="s">
        <v>22</v>
      </c>
      <c r="G46" s="42"/>
      <c r="H46" s="33">
        <v>1.8</v>
      </c>
      <c r="I46" s="33"/>
    </row>
    <row r="47" spans="1:9" x14ac:dyDescent="0.25">
      <c r="A47" s="39"/>
      <c r="B47" s="35" t="s">
        <v>46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0.32400000000000001</v>
      </c>
      <c r="F48" s="3">
        <v>148.87</v>
      </c>
      <c r="G48" s="3"/>
      <c r="H48" s="3"/>
      <c r="I48" s="3">
        <v>48.23</v>
      </c>
    </row>
    <row r="49" spans="1:9" x14ac:dyDescent="0.25">
      <c r="A49" s="38">
        <v>110</v>
      </c>
      <c r="B49" s="40" t="s">
        <v>47</v>
      </c>
      <c r="C49" s="41"/>
      <c r="D49" s="41"/>
      <c r="E49" s="42"/>
      <c r="F49" s="40" t="s">
        <v>22</v>
      </c>
      <c r="G49" s="42"/>
      <c r="H49" s="33">
        <v>6.24</v>
      </c>
      <c r="I49" s="33"/>
    </row>
    <row r="50" spans="1:9" x14ac:dyDescent="0.25">
      <c r="A50" s="39"/>
      <c r="B50" s="35" t="s">
        <v>48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1.4352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0.61399999999999999</v>
      </c>
      <c r="F52" s="3">
        <v>143.91999999999999</v>
      </c>
      <c r="G52" s="3"/>
      <c r="H52" s="3"/>
      <c r="I52" s="3">
        <v>88.37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1.4246000000000001</v>
      </c>
      <c r="F53" s="3">
        <v>148.87</v>
      </c>
      <c r="G53" s="3"/>
      <c r="H53" s="3"/>
      <c r="I53" s="3">
        <v>212.08</v>
      </c>
    </row>
    <row r="54" spans="1:9" x14ac:dyDescent="0.25">
      <c r="A54" s="38">
        <v>120</v>
      </c>
      <c r="B54" s="40" t="s">
        <v>213</v>
      </c>
      <c r="C54" s="41"/>
      <c r="D54" s="41"/>
      <c r="E54" s="42"/>
      <c r="F54" s="40" t="s">
        <v>22</v>
      </c>
      <c r="G54" s="42"/>
      <c r="H54" s="33">
        <v>1.56</v>
      </c>
      <c r="I54" s="33"/>
    </row>
    <row r="55" spans="1:9" x14ac:dyDescent="0.25">
      <c r="A55" s="39"/>
      <c r="B55" s="35" t="s">
        <v>214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3.9060000000000001</v>
      </c>
      <c r="D56" s="4" t="s">
        <v>19</v>
      </c>
      <c r="E56" s="3">
        <v>6.0933999999999999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8">
        <v>130</v>
      </c>
      <c r="B57" s="40" t="s">
        <v>52</v>
      </c>
      <c r="C57" s="41"/>
      <c r="D57" s="41"/>
      <c r="E57" s="42"/>
      <c r="F57" s="40" t="s">
        <v>22</v>
      </c>
      <c r="G57" s="42"/>
      <c r="H57" s="33">
        <v>1.56</v>
      </c>
      <c r="I57" s="33"/>
    </row>
    <row r="58" spans="1:9" x14ac:dyDescent="0.25">
      <c r="A58" s="39"/>
      <c r="B58" s="35" t="s">
        <v>53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5.9900000000000002E-2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0.1075</v>
      </c>
      <c r="F60" s="3">
        <v>143.91999999999999</v>
      </c>
      <c r="G60" s="3"/>
      <c r="H60" s="3"/>
      <c r="I60" s="3">
        <v>15.47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4.0899999999999999E-2</v>
      </c>
      <c r="F61" s="3">
        <v>141.06</v>
      </c>
      <c r="G61" s="3"/>
      <c r="H61" s="3"/>
      <c r="I61" s="3">
        <v>5.77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0.30299999999999999</v>
      </c>
      <c r="F62" s="3">
        <v>148.87</v>
      </c>
      <c r="G62" s="3"/>
      <c r="H62" s="3"/>
      <c r="I62" s="3">
        <v>45.11</v>
      </c>
    </row>
    <row r="63" spans="1:9" x14ac:dyDescent="0.25">
      <c r="A63" s="38">
        <v>140</v>
      </c>
      <c r="B63" s="40" t="s">
        <v>55</v>
      </c>
      <c r="C63" s="41"/>
      <c r="D63" s="41"/>
      <c r="E63" s="42"/>
      <c r="F63" s="40" t="s">
        <v>22</v>
      </c>
      <c r="G63" s="42"/>
      <c r="H63" s="33">
        <v>7.8</v>
      </c>
      <c r="I63" s="33"/>
    </row>
    <row r="64" spans="1:9" x14ac:dyDescent="0.25">
      <c r="A64" s="39"/>
      <c r="B64" s="35" t="s">
        <v>56</v>
      </c>
      <c r="C64" s="36"/>
      <c r="D64" s="36"/>
      <c r="E64" s="37"/>
      <c r="F64" s="35"/>
      <c r="G64" s="37"/>
      <c r="H64" s="34"/>
      <c r="I64" s="34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2.1341000000000001</v>
      </c>
      <c r="F65" s="3">
        <v>148.87</v>
      </c>
      <c r="G65" s="3"/>
      <c r="H65" s="3"/>
      <c r="I65" s="3">
        <v>317.7</v>
      </c>
    </row>
    <row r="66" spans="1:9" x14ac:dyDescent="0.25">
      <c r="A66" s="38">
        <v>150</v>
      </c>
      <c r="B66" s="40" t="s">
        <v>209</v>
      </c>
      <c r="C66" s="41"/>
      <c r="D66" s="41"/>
      <c r="E66" s="42"/>
      <c r="F66" s="40" t="s">
        <v>58</v>
      </c>
      <c r="G66" s="42"/>
      <c r="H66" s="33">
        <v>1</v>
      </c>
      <c r="I66" s="33"/>
    </row>
    <row r="67" spans="1:9" x14ac:dyDescent="0.25">
      <c r="A67" s="39"/>
      <c r="B67" s="35" t="s">
        <v>210</v>
      </c>
      <c r="C67" s="36"/>
      <c r="D67" s="36"/>
      <c r="E67" s="37"/>
      <c r="F67" s="35"/>
      <c r="G67" s="37"/>
      <c r="H67" s="34"/>
      <c r="I67" s="34"/>
    </row>
    <row r="68" spans="1:9" x14ac:dyDescent="0.25">
      <c r="A68" s="2"/>
      <c r="B68" s="2" t="s">
        <v>18</v>
      </c>
      <c r="C68" s="3">
        <v>2.1379999999999999</v>
      </c>
      <c r="D68" s="4" t="s">
        <v>19</v>
      </c>
      <c r="E68" s="3">
        <v>2.1379999999999999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215</v>
      </c>
      <c r="C69" s="3">
        <v>1</v>
      </c>
      <c r="D69" s="4" t="s">
        <v>58</v>
      </c>
      <c r="E69" s="3">
        <v>1</v>
      </c>
      <c r="F69" s="3">
        <v>567.69000000000005</v>
      </c>
      <c r="G69" s="3"/>
      <c r="H69" s="3">
        <v>567.69000000000005</v>
      </c>
      <c r="I69" s="3"/>
    </row>
    <row r="70" spans="1:9" x14ac:dyDescent="0.25">
      <c r="A70" s="2"/>
      <c r="B70" s="2" t="s">
        <v>23</v>
      </c>
      <c r="C70" s="3">
        <v>1.5</v>
      </c>
      <c r="D70" s="4" t="s">
        <v>24</v>
      </c>
      <c r="E70" s="3"/>
      <c r="F70" s="3"/>
      <c r="G70" s="3"/>
      <c r="H70" s="3">
        <v>8.52</v>
      </c>
      <c r="I70" s="3"/>
    </row>
    <row r="71" spans="1:9" x14ac:dyDescent="0.25">
      <c r="A71" s="2" t="s">
        <v>25</v>
      </c>
      <c r="B71" s="2" t="s">
        <v>61</v>
      </c>
      <c r="C71" s="3">
        <v>7.0000000000000007E-2</v>
      </c>
      <c r="D71" s="4" t="s">
        <v>27</v>
      </c>
      <c r="E71" s="3">
        <v>7.0000000000000007E-2</v>
      </c>
      <c r="F71" s="3">
        <v>119.16</v>
      </c>
      <c r="G71" s="3"/>
      <c r="H71" s="3"/>
      <c r="I71" s="3">
        <v>8.34</v>
      </c>
    </row>
    <row r="72" spans="1:9" x14ac:dyDescent="0.25">
      <c r="A72" s="38">
        <v>160</v>
      </c>
      <c r="B72" s="40" t="s">
        <v>77</v>
      </c>
      <c r="C72" s="41"/>
      <c r="D72" s="41"/>
      <c r="E72" s="42"/>
      <c r="F72" s="40" t="s">
        <v>32</v>
      </c>
      <c r="G72" s="42"/>
      <c r="H72" s="33">
        <v>6</v>
      </c>
      <c r="I72" s="33"/>
    </row>
    <row r="73" spans="1:9" x14ac:dyDescent="0.25">
      <c r="A73" s="39"/>
      <c r="B73" s="35" t="s">
        <v>78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0.44790000000000002</v>
      </c>
      <c r="D74" s="4" t="s">
        <v>19</v>
      </c>
      <c r="E74" s="3">
        <v>5.3747999999999996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79</v>
      </c>
      <c r="C75" s="3">
        <v>0.24399999999999999</v>
      </c>
      <c r="D75" s="4" t="s">
        <v>22</v>
      </c>
      <c r="E75" s="3">
        <v>2.9279999999999999</v>
      </c>
      <c r="F75" s="3">
        <v>56.77</v>
      </c>
      <c r="G75" s="3"/>
      <c r="H75" s="3">
        <v>166.22</v>
      </c>
      <c r="I75" s="3"/>
    </row>
    <row r="76" spans="1:9" x14ac:dyDescent="0.25">
      <c r="A76" s="2"/>
      <c r="B76" s="2" t="s">
        <v>23</v>
      </c>
      <c r="C76" s="3">
        <v>2.5</v>
      </c>
      <c r="D76" s="4" t="s">
        <v>24</v>
      </c>
      <c r="E76" s="3"/>
      <c r="F76" s="3"/>
      <c r="G76" s="3"/>
      <c r="H76" s="3">
        <v>4.16</v>
      </c>
      <c r="I76" s="3"/>
    </row>
    <row r="77" spans="1:9" x14ac:dyDescent="0.25">
      <c r="A77" s="38">
        <v>170</v>
      </c>
      <c r="B77" s="40" t="s">
        <v>80</v>
      </c>
      <c r="C77" s="41"/>
      <c r="D77" s="41"/>
      <c r="E77" s="42"/>
      <c r="F77" s="40" t="s">
        <v>22</v>
      </c>
      <c r="G77" s="42"/>
      <c r="H77" s="33">
        <v>6.24</v>
      </c>
      <c r="I77" s="33"/>
    </row>
    <row r="78" spans="1:9" x14ac:dyDescent="0.25">
      <c r="A78" s="39"/>
      <c r="B78" s="35" t="s">
        <v>81</v>
      </c>
      <c r="C78" s="36"/>
      <c r="D78" s="36"/>
      <c r="E78" s="37"/>
      <c r="F78" s="35"/>
      <c r="G78" s="37"/>
      <c r="H78" s="34"/>
      <c r="I78" s="34"/>
    </row>
    <row r="79" spans="1:9" x14ac:dyDescent="0.25">
      <c r="A79" s="2"/>
      <c r="B79" s="2" t="s">
        <v>18</v>
      </c>
      <c r="C79" s="3">
        <v>0.22700000000000001</v>
      </c>
      <c r="D79" s="4" t="s">
        <v>19</v>
      </c>
      <c r="E79" s="3">
        <v>1.4165000000000001</v>
      </c>
      <c r="F79" s="3">
        <f>Arkusz2!C3</f>
        <v>0</v>
      </c>
      <c r="G79" s="3">
        <f>ROUND(E79*F79,2)</f>
        <v>0</v>
      </c>
      <c r="H79" s="3"/>
      <c r="I79" s="3"/>
    </row>
    <row r="80" spans="1:9" x14ac:dyDescent="0.25">
      <c r="A80" s="2" t="s">
        <v>20</v>
      </c>
      <c r="B80" s="2" t="s">
        <v>79</v>
      </c>
      <c r="C80" s="3">
        <v>1.2</v>
      </c>
      <c r="D80" s="4" t="s">
        <v>22</v>
      </c>
      <c r="E80" s="3">
        <v>7.4880000000000004</v>
      </c>
      <c r="F80" s="3">
        <v>56.77</v>
      </c>
      <c r="G80" s="3"/>
      <c r="H80" s="3">
        <v>425.09</v>
      </c>
      <c r="I80" s="3"/>
    </row>
    <row r="81" spans="1:9" x14ac:dyDescent="0.25">
      <c r="A81" s="2" t="s">
        <v>25</v>
      </c>
      <c r="B81" s="2" t="s">
        <v>82</v>
      </c>
      <c r="C81" s="3">
        <v>0.13800000000000001</v>
      </c>
      <c r="D81" s="4" t="s">
        <v>27</v>
      </c>
      <c r="E81" s="3">
        <v>0.86109999999999998</v>
      </c>
      <c r="F81" s="3">
        <v>20.78</v>
      </c>
      <c r="G81" s="3"/>
      <c r="H81" s="3"/>
      <c r="I81" s="3">
        <v>17.89</v>
      </c>
    </row>
    <row r="82" spans="1:9" ht="25.5" x14ac:dyDescent="0.25">
      <c r="A82" s="2"/>
      <c r="B82" s="2" t="s">
        <v>54</v>
      </c>
      <c r="C82" s="3">
        <v>1.44E-2</v>
      </c>
      <c r="D82" s="4" t="s">
        <v>27</v>
      </c>
      <c r="E82" s="3">
        <v>8.9899999999999994E-2</v>
      </c>
      <c r="F82" s="3">
        <v>141.06</v>
      </c>
      <c r="G82" s="3"/>
      <c r="H82" s="3"/>
      <c r="I82" s="3">
        <v>12.68</v>
      </c>
    </row>
    <row r="83" spans="1:9" x14ac:dyDescent="0.25">
      <c r="A83" s="38">
        <v>180</v>
      </c>
      <c r="B83" s="40" t="s">
        <v>83</v>
      </c>
      <c r="C83" s="41"/>
      <c r="D83" s="41"/>
      <c r="E83" s="42"/>
      <c r="F83" s="40" t="s">
        <v>22</v>
      </c>
      <c r="G83" s="42"/>
      <c r="H83" s="33">
        <v>1.56</v>
      </c>
      <c r="I83" s="33"/>
    </row>
    <row r="84" spans="1:9" x14ac:dyDescent="0.25">
      <c r="A84" s="39"/>
      <c r="B84" s="35" t="s">
        <v>84</v>
      </c>
      <c r="C84" s="36"/>
      <c r="D84" s="36"/>
      <c r="E84" s="37"/>
      <c r="F84" s="35"/>
      <c r="G84" s="37"/>
      <c r="H84" s="34"/>
      <c r="I84" s="34"/>
    </row>
    <row r="85" spans="1:9" x14ac:dyDescent="0.25">
      <c r="A85" s="2"/>
      <c r="B85" s="2" t="s">
        <v>18</v>
      </c>
      <c r="C85" s="3">
        <v>1.3561000000000001</v>
      </c>
      <c r="D85" s="4" t="s">
        <v>19</v>
      </c>
      <c r="E85" s="3">
        <v>2.1154999999999999</v>
      </c>
      <c r="F85" s="3">
        <f>Arkusz2!C3</f>
        <v>0</v>
      </c>
      <c r="G85" s="3">
        <f>ROUND(E85*F85,2)</f>
        <v>0</v>
      </c>
      <c r="H85" s="3"/>
      <c r="I85" s="3"/>
    </row>
    <row r="86" spans="1:9" x14ac:dyDescent="0.25">
      <c r="A86" s="2" t="s">
        <v>20</v>
      </c>
      <c r="B86" s="2" t="s">
        <v>79</v>
      </c>
      <c r="C86" s="3">
        <v>1.2</v>
      </c>
      <c r="D86" s="4" t="s">
        <v>22</v>
      </c>
      <c r="E86" s="3">
        <v>1.8720000000000001</v>
      </c>
      <c r="F86" s="3">
        <v>56.77</v>
      </c>
      <c r="G86" s="3"/>
      <c r="H86" s="3">
        <v>106.27</v>
      </c>
      <c r="I86" s="3"/>
    </row>
    <row r="87" spans="1:9" x14ac:dyDescent="0.25">
      <c r="A87" s="38">
        <v>190</v>
      </c>
      <c r="B87" s="40" t="s">
        <v>85</v>
      </c>
      <c r="C87" s="41"/>
      <c r="D87" s="41"/>
      <c r="E87" s="42"/>
      <c r="F87" s="40" t="s">
        <v>32</v>
      </c>
      <c r="G87" s="42"/>
      <c r="H87" s="33">
        <v>6</v>
      </c>
      <c r="I87" s="33"/>
    </row>
    <row r="88" spans="1:9" x14ac:dyDescent="0.25">
      <c r="A88" s="39"/>
      <c r="B88" s="35" t="s">
        <v>86</v>
      </c>
      <c r="C88" s="36"/>
      <c r="D88" s="36"/>
      <c r="E88" s="37"/>
      <c r="F88" s="35"/>
      <c r="G88" s="37"/>
      <c r="H88" s="34"/>
      <c r="I88" s="34"/>
    </row>
    <row r="89" spans="1:9" x14ac:dyDescent="0.25">
      <c r="A89" s="2"/>
      <c r="B89" s="2" t="s">
        <v>18</v>
      </c>
      <c r="C89" s="3">
        <v>3.3300000000000003E-2</v>
      </c>
      <c r="D89" s="4" t="s">
        <v>19</v>
      </c>
      <c r="E89" s="3">
        <v>0.19980000000000001</v>
      </c>
      <c r="F89" s="3">
        <f>Arkusz2!C3</f>
        <v>0</v>
      </c>
      <c r="G89" s="3">
        <f>ROUND(E89*F89,2)</f>
        <v>0</v>
      </c>
      <c r="H89" s="3"/>
      <c r="I89" s="3"/>
    </row>
    <row r="90" spans="1:9" ht="25.5" x14ac:dyDescent="0.25">
      <c r="A90" s="2" t="s">
        <v>20</v>
      </c>
      <c r="B90" s="2" t="s">
        <v>87</v>
      </c>
      <c r="C90" s="3">
        <v>0.31819999999999998</v>
      </c>
      <c r="D90" s="4" t="s">
        <v>88</v>
      </c>
      <c r="E90" s="3">
        <v>1.9092</v>
      </c>
      <c r="F90" s="3">
        <v>129.80000000000001</v>
      </c>
      <c r="G90" s="3"/>
      <c r="H90" s="3">
        <v>247.81</v>
      </c>
      <c r="I90" s="3"/>
    </row>
    <row r="91" spans="1:9" x14ac:dyDescent="0.25">
      <c r="A91" s="2"/>
      <c r="B91" s="2" t="s">
        <v>21</v>
      </c>
      <c r="C91" s="3">
        <v>1.4999999999999999E-2</v>
      </c>
      <c r="D91" s="4" t="s">
        <v>22</v>
      </c>
      <c r="E91" s="3">
        <v>0.09</v>
      </c>
      <c r="F91" s="3">
        <v>6.61</v>
      </c>
      <c r="G91" s="3"/>
      <c r="H91" s="3">
        <v>0.59</v>
      </c>
      <c r="I91" s="3"/>
    </row>
    <row r="92" spans="1:9" x14ac:dyDescent="0.25">
      <c r="A92" s="2"/>
      <c r="B92" s="2" t="s">
        <v>23</v>
      </c>
      <c r="C92" s="3">
        <v>0.5</v>
      </c>
      <c r="D92" s="4" t="s">
        <v>24</v>
      </c>
      <c r="E92" s="3"/>
      <c r="F92" s="3"/>
      <c r="G92" s="3"/>
      <c r="H92" s="3">
        <v>1.24</v>
      </c>
      <c r="I92" s="3"/>
    </row>
    <row r="93" spans="1:9" ht="25.5" x14ac:dyDescent="0.25">
      <c r="A93" s="2" t="s">
        <v>25</v>
      </c>
      <c r="B93" s="2" t="s">
        <v>89</v>
      </c>
      <c r="C93" s="3">
        <v>2.7000000000000001E-3</v>
      </c>
      <c r="D93" s="4" t="s">
        <v>27</v>
      </c>
      <c r="E93" s="3">
        <v>1.6199999999999999E-2</v>
      </c>
      <c r="F93" s="3">
        <v>143.88999999999999</v>
      </c>
      <c r="G93" s="3"/>
      <c r="H93" s="3"/>
      <c r="I93" s="3">
        <v>2.33</v>
      </c>
    </row>
    <row r="94" spans="1:9" x14ac:dyDescent="0.25">
      <c r="A94" s="2"/>
      <c r="B94" s="2" t="s">
        <v>90</v>
      </c>
      <c r="C94" s="3">
        <v>3.8699999999999998E-2</v>
      </c>
      <c r="D94" s="4" t="s">
        <v>27</v>
      </c>
      <c r="E94" s="3">
        <v>0.23219999999999999</v>
      </c>
      <c r="F94" s="3">
        <v>144.66</v>
      </c>
      <c r="G94" s="3"/>
      <c r="H94" s="3"/>
      <c r="I94" s="3">
        <v>33.590000000000003</v>
      </c>
    </row>
    <row r="95" spans="1:9" x14ac:dyDescent="0.25">
      <c r="A95" s="38">
        <v>200</v>
      </c>
      <c r="B95" s="40" t="s">
        <v>91</v>
      </c>
      <c r="C95" s="41"/>
      <c r="D95" s="41"/>
      <c r="E95" s="42"/>
      <c r="F95" s="40" t="s">
        <v>32</v>
      </c>
      <c r="G95" s="42"/>
      <c r="H95" s="33">
        <v>6</v>
      </c>
      <c r="I95" s="33"/>
    </row>
    <row r="96" spans="1:9" x14ac:dyDescent="0.25">
      <c r="A96" s="39"/>
      <c r="B96" s="35" t="s">
        <v>92</v>
      </c>
      <c r="C96" s="36"/>
      <c r="D96" s="36"/>
      <c r="E96" s="37"/>
      <c r="F96" s="35"/>
      <c r="G96" s="37"/>
      <c r="H96" s="34"/>
      <c r="I96" s="34"/>
    </row>
    <row r="97" spans="1:9" x14ac:dyDescent="0.25">
      <c r="A97" s="2"/>
      <c r="B97" s="2" t="s">
        <v>18</v>
      </c>
      <c r="C97" s="3">
        <v>3.04E-2</v>
      </c>
      <c r="D97" s="4" t="s">
        <v>19</v>
      </c>
      <c r="E97" s="3">
        <v>0.18240000000000001</v>
      </c>
      <c r="F97" s="3">
        <f>Arkusz2!C3</f>
        <v>0</v>
      </c>
      <c r="G97" s="3">
        <f>ROUND(E97*F97,2)</f>
        <v>0</v>
      </c>
      <c r="H97" s="3"/>
      <c r="I97" s="3"/>
    </row>
    <row r="98" spans="1:9" ht="25.5" x14ac:dyDescent="0.25">
      <c r="A98" s="2" t="s">
        <v>20</v>
      </c>
      <c r="B98" s="2" t="s">
        <v>87</v>
      </c>
      <c r="C98" s="3">
        <v>0.16969999999999999</v>
      </c>
      <c r="D98" s="4" t="s">
        <v>88</v>
      </c>
      <c r="E98" s="3">
        <v>1.0182</v>
      </c>
      <c r="F98" s="3">
        <v>129.80000000000001</v>
      </c>
      <c r="G98" s="3"/>
      <c r="H98" s="3">
        <v>132.16</v>
      </c>
      <c r="I98" s="3"/>
    </row>
    <row r="99" spans="1:9" x14ac:dyDescent="0.25">
      <c r="A99" s="2"/>
      <c r="B99" s="2" t="s">
        <v>93</v>
      </c>
      <c r="C99" s="3">
        <v>1.43E-2</v>
      </c>
      <c r="D99" s="4" t="s">
        <v>88</v>
      </c>
      <c r="E99" s="3">
        <v>8.5800000000000001E-2</v>
      </c>
      <c r="F99" s="3">
        <v>44.64</v>
      </c>
      <c r="G99" s="3"/>
      <c r="H99" s="3">
        <v>3.83</v>
      </c>
      <c r="I99" s="3"/>
    </row>
    <row r="100" spans="1:9" x14ac:dyDescent="0.25">
      <c r="A100" s="2"/>
      <c r="B100" s="2" t="s">
        <v>21</v>
      </c>
      <c r="C100" s="3">
        <v>8.0000000000000002E-3</v>
      </c>
      <c r="D100" s="4" t="s">
        <v>22</v>
      </c>
      <c r="E100" s="3">
        <v>4.8000000000000001E-2</v>
      </c>
      <c r="F100" s="3">
        <v>6.61</v>
      </c>
      <c r="G100" s="3"/>
      <c r="H100" s="3">
        <v>0.32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0.68</v>
      </c>
      <c r="I101" s="3"/>
    </row>
    <row r="102" spans="1:9" ht="25.5" x14ac:dyDescent="0.25">
      <c r="A102" s="2" t="s">
        <v>25</v>
      </c>
      <c r="B102" s="2" t="s">
        <v>89</v>
      </c>
      <c r="C102" s="3">
        <v>2.5000000000000001E-3</v>
      </c>
      <c r="D102" s="4" t="s">
        <v>27</v>
      </c>
      <c r="E102" s="3">
        <v>1.4999999999999999E-2</v>
      </c>
      <c r="F102" s="3">
        <v>143.88999999999999</v>
      </c>
      <c r="G102" s="3"/>
      <c r="H102" s="3"/>
      <c r="I102" s="3">
        <v>2.16</v>
      </c>
    </row>
    <row r="103" spans="1:9" x14ac:dyDescent="0.25">
      <c r="A103" s="2"/>
      <c r="B103" s="2" t="s">
        <v>90</v>
      </c>
      <c r="C103" s="3">
        <v>2.5600000000000001E-2</v>
      </c>
      <c r="D103" s="4" t="s">
        <v>27</v>
      </c>
      <c r="E103" s="3">
        <v>0.15359999999999999</v>
      </c>
      <c r="F103" s="3">
        <v>144.66</v>
      </c>
      <c r="G103" s="3"/>
      <c r="H103" s="3"/>
      <c r="I103" s="3">
        <v>22.22</v>
      </c>
    </row>
    <row r="104" spans="1:9" x14ac:dyDescent="0.25">
      <c r="A104" s="38">
        <v>210</v>
      </c>
      <c r="B104" s="40" t="s">
        <v>94</v>
      </c>
      <c r="C104" s="41"/>
      <c r="D104" s="41"/>
      <c r="E104" s="42"/>
      <c r="F104" s="40" t="s">
        <v>32</v>
      </c>
      <c r="G104" s="42"/>
      <c r="H104" s="33">
        <v>6</v>
      </c>
      <c r="I104" s="33"/>
    </row>
    <row r="105" spans="1:9" x14ac:dyDescent="0.25">
      <c r="A105" s="39"/>
      <c r="B105" s="35" t="s">
        <v>95</v>
      </c>
      <c r="C105" s="36"/>
      <c r="D105" s="36"/>
      <c r="E105" s="37"/>
      <c r="F105" s="35"/>
      <c r="G105" s="37"/>
      <c r="H105" s="34"/>
      <c r="I105" s="34"/>
    </row>
    <row r="106" spans="1:9" x14ac:dyDescent="0.25">
      <c r="A106" s="2"/>
      <c r="B106" s="2" t="s">
        <v>18</v>
      </c>
      <c r="C106" s="3">
        <v>1.1000000000000001E-3</v>
      </c>
      <c r="D106" s="4" t="s">
        <v>19</v>
      </c>
      <c r="E106" s="3">
        <v>4.6199999999999998E-2</v>
      </c>
      <c r="F106" s="3">
        <f>Arkusz2!C3</f>
        <v>0</v>
      </c>
      <c r="G106" s="3">
        <f>ROUND(E106*F106,2)</f>
        <v>0</v>
      </c>
      <c r="H106" s="3"/>
      <c r="I106" s="3"/>
    </row>
    <row r="107" spans="1:9" ht="25.5" x14ac:dyDescent="0.25">
      <c r="A107" s="2" t="s">
        <v>20</v>
      </c>
      <c r="B107" s="2" t="s">
        <v>87</v>
      </c>
      <c r="C107" s="3">
        <v>2.12E-2</v>
      </c>
      <c r="D107" s="4" t="s">
        <v>88</v>
      </c>
      <c r="E107" s="3">
        <v>0.89039999999999997</v>
      </c>
      <c r="F107" s="3">
        <v>129.80000000000001</v>
      </c>
      <c r="G107" s="3"/>
      <c r="H107" s="3">
        <v>115.57</v>
      </c>
      <c r="I107" s="3"/>
    </row>
    <row r="108" spans="1:9" x14ac:dyDescent="0.25">
      <c r="A108" s="2"/>
      <c r="B108" s="2" t="s">
        <v>21</v>
      </c>
      <c r="C108" s="3">
        <v>1E-3</v>
      </c>
      <c r="D108" s="4" t="s">
        <v>22</v>
      </c>
      <c r="E108" s="3">
        <v>4.2000000000000003E-2</v>
      </c>
      <c r="F108" s="3">
        <v>6.61</v>
      </c>
      <c r="G108" s="3"/>
      <c r="H108" s="3">
        <v>0.28000000000000003</v>
      </c>
      <c r="I108" s="3"/>
    </row>
    <row r="109" spans="1:9" x14ac:dyDescent="0.25">
      <c r="A109" s="2"/>
      <c r="B109" s="2" t="s">
        <v>23</v>
      </c>
      <c r="C109" s="3">
        <v>0.5</v>
      </c>
      <c r="D109" s="4" t="s">
        <v>24</v>
      </c>
      <c r="E109" s="3"/>
      <c r="F109" s="3"/>
      <c r="G109" s="3"/>
      <c r="H109" s="3">
        <v>0.57999999999999996</v>
      </c>
      <c r="I109" s="3"/>
    </row>
    <row r="110" spans="1:9" ht="25.5" x14ac:dyDescent="0.25">
      <c r="A110" s="2" t="s">
        <v>25</v>
      </c>
      <c r="B110" s="2" t="s">
        <v>89</v>
      </c>
      <c r="C110" s="3">
        <v>2.0000000000000001E-4</v>
      </c>
      <c r="D110" s="4" t="s">
        <v>27</v>
      </c>
      <c r="E110" s="3">
        <v>8.3999999999999995E-3</v>
      </c>
      <c r="F110" s="3">
        <v>143.88999999999999</v>
      </c>
      <c r="G110" s="3"/>
      <c r="H110" s="3"/>
      <c r="I110" s="3">
        <v>1.21</v>
      </c>
    </row>
    <row r="111" spans="1:9" x14ac:dyDescent="0.25">
      <c r="A111" s="2"/>
      <c r="B111" s="2" t="s">
        <v>90</v>
      </c>
      <c r="C111" s="3">
        <v>1.2999999999999999E-3</v>
      </c>
      <c r="D111" s="4" t="s">
        <v>27</v>
      </c>
      <c r="E111" s="3">
        <v>5.4600000000000003E-2</v>
      </c>
      <c r="F111" s="3">
        <v>144.66</v>
      </c>
      <c r="G111" s="3"/>
      <c r="H111" s="3"/>
      <c r="I111" s="3">
        <v>7.9</v>
      </c>
    </row>
    <row r="112" spans="1:9" x14ac:dyDescent="0.25">
      <c r="A112" s="38">
        <v>220</v>
      </c>
      <c r="B112" s="40" t="s">
        <v>96</v>
      </c>
      <c r="C112" s="41"/>
      <c r="D112" s="41"/>
      <c r="E112" s="42"/>
      <c r="F112" s="40" t="s">
        <v>32</v>
      </c>
      <c r="G112" s="42"/>
      <c r="H112" s="33">
        <v>6</v>
      </c>
      <c r="I112" s="33"/>
    </row>
    <row r="113" spans="1:9" x14ac:dyDescent="0.25">
      <c r="A113" s="39"/>
      <c r="B113" s="35" t="s">
        <v>97</v>
      </c>
      <c r="C113" s="36"/>
      <c r="D113" s="36"/>
      <c r="E113" s="37"/>
      <c r="F113" s="35"/>
      <c r="G113" s="37"/>
      <c r="H113" s="34"/>
      <c r="I113" s="34"/>
    </row>
    <row r="114" spans="1:9" x14ac:dyDescent="0.25">
      <c r="A114" s="2"/>
      <c r="B114" s="2" t="s">
        <v>18</v>
      </c>
      <c r="C114" s="3">
        <v>6.7900000000000002E-2</v>
      </c>
      <c r="D114" s="4" t="s">
        <v>19</v>
      </c>
      <c r="E114" s="3">
        <v>0.40739999999999998</v>
      </c>
      <c r="F114" s="3">
        <f>Arkusz2!C3</f>
        <v>0</v>
      </c>
      <c r="G114" s="3">
        <f>ROUND(E114*F114,2)</f>
        <v>0</v>
      </c>
      <c r="H114" s="3"/>
      <c r="I114" s="3"/>
    </row>
    <row r="115" spans="1:9" x14ac:dyDescent="0.25">
      <c r="A115" s="38">
        <v>230</v>
      </c>
      <c r="B115" s="40" t="s">
        <v>98</v>
      </c>
      <c r="C115" s="41"/>
      <c r="D115" s="41"/>
      <c r="E115" s="42"/>
      <c r="F115" s="40" t="s">
        <v>32</v>
      </c>
      <c r="G115" s="42"/>
      <c r="H115" s="33">
        <v>6</v>
      </c>
      <c r="I115" s="33"/>
    </row>
    <row r="116" spans="1:9" x14ac:dyDescent="0.25">
      <c r="A116" s="39"/>
      <c r="B116" s="35" t="s">
        <v>99</v>
      </c>
      <c r="C116" s="36"/>
      <c r="D116" s="36"/>
      <c r="E116" s="37"/>
      <c r="F116" s="35"/>
      <c r="G116" s="37"/>
      <c r="H116" s="34"/>
      <c r="I116" s="34"/>
    </row>
    <row r="117" spans="1:9" x14ac:dyDescent="0.25">
      <c r="A117" s="2"/>
      <c r="B117" s="2" t="s">
        <v>18</v>
      </c>
      <c r="C117" s="3">
        <v>9.4999999999999998E-3</v>
      </c>
      <c r="D117" s="4" t="s">
        <v>19</v>
      </c>
      <c r="E117" s="3">
        <v>5.7000000000000002E-2</v>
      </c>
      <c r="F117" s="3">
        <f>Arkusz2!C3</f>
        <v>0</v>
      </c>
      <c r="G117" s="3">
        <f>ROUND(E117*F117,2)</f>
        <v>0</v>
      </c>
      <c r="H117" s="3"/>
      <c r="I117" s="3"/>
    </row>
    <row r="118" spans="1:9" x14ac:dyDescent="0.25">
      <c r="A118" s="2" t="s">
        <v>20</v>
      </c>
      <c r="B118" s="2" t="s">
        <v>100</v>
      </c>
      <c r="C118" s="3">
        <v>0.51</v>
      </c>
      <c r="D118" s="4" t="s">
        <v>101</v>
      </c>
      <c r="E118" s="3">
        <v>3.06</v>
      </c>
      <c r="F118" s="3">
        <v>2.74</v>
      </c>
      <c r="G118" s="3"/>
      <c r="H118" s="3">
        <v>8.3800000000000008</v>
      </c>
      <c r="I118" s="3"/>
    </row>
    <row r="119" spans="1:9" ht="25.5" x14ac:dyDescent="0.25">
      <c r="A119" s="2"/>
      <c r="B119" s="2" t="s">
        <v>102</v>
      </c>
      <c r="C119" s="3">
        <v>1.7999999999999999E-2</v>
      </c>
      <c r="D119" s="4" t="s">
        <v>101</v>
      </c>
      <c r="E119" s="3">
        <v>0.108</v>
      </c>
      <c r="F119" s="3">
        <v>6.27</v>
      </c>
      <c r="G119" s="3"/>
      <c r="H119" s="3">
        <v>0.68</v>
      </c>
      <c r="I119" s="3"/>
    </row>
    <row r="120" spans="1:9" x14ac:dyDescent="0.25">
      <c r="A120" s="2"/>
      <c r="B120" s="2" t="s">
        <v>23</v>
      </c>
      <c r="C120" s="3">
        <v>0.5</v>
      </c>
      <c r="D120" s="4" t="s">
        <v>24</v>
      </c>
      <c r="E120" s="3"/>
      <c r="F120" s="3"/>
      <c r="G120" s="3"/>
      <c r="H120" s="3">
        <v>0.05</v>
      </c>
      <c r="I120" s="3"/>
    </row>
    <row r="121" spans="1:9" ht="25.5" x14ac:dyDescent="0.25">
      <c r="A121" s="2" t="s">
        <v>25</v>
      </c>
      <c r="B121" s="2" t="s">
        <v>103</v>
      </c>
      <c r="C121" s="3">
        <v>1.2200000000000001E-2</v>
      </c>
      <c r="D121" s="4" t="s">
        <v>27</v>
      </c>
      <c r="E121" s="3">
        <v>7.3200000000000001E-2</v>
      </c>
      <c r="F121" s="3">
        <v>21.09</v>
      </c>
      <c r="G121" s="3"/>
      <c r="H121" s="3"/>
      <c r="I121" s="3">
        <v>1.54</v>
      </c>
    </row>
    <row r="122" spans="1:9" x14ac:dyDescent="0.25">
      <c r="A122" s="2"/>
      <c r="B122" s="2" t="s">
        <v>104</v>
      </c>
      <c r="C122" s="3">
        <v>1.2200000000000001E-2</v>
      </c>
      <c r="D122" s="4" t="s">
        <v>27</v>
      </c>
      <c r="E122" s="3">
        <v>7.3200000000000001E-2</v>
      </c>
      <c r="F122" s="3">
        <v>78.02</v>
      </c>
      <c r="G122" s="3"/>
      <c r="H122" s="3"/>
      <c r="I122" s="3">
        <v>5.71</v>
      </c>
    </row>
    <row r="123" spans="1:9" x14ac:dyDescent="0.25">
      <c r="A123" s="38">
        <v>240</v>
      </c>
      <c r="B123" s="40" t="s">
        <v>105</v>
      </c>
      <c r="C123" s="41"/>
      <c r="D123" s="41"/>
      <c r="E123" s="42"/>
      <c r="F123" s="40" t="s">
        <v>32</v>
      </c>
      <c r="G123" s="42"/>
      <c r="H123" s="33">
        <v>6</v>
      </c>
      <c r="I123" s="33"/>
    </row>
    <row r="124" spans="1:9" x14ac:dyDescent="0.25">
      <c r="A124" s="50"/>
      <c r="B124" s="47" t="s">
        <v>106</v>
      </c>
      <c r="C124" s="48"/>
      <c r="D124" s="48"/>
      <c r="E124" s="49"/>
      <c r="F124" s="47"/>
      <c r="G124" s="49"/>
      <c r="H124" s="46"/>
      <c r="I124" s="46"/>
    </row>
    <row r="125" spans="1:9" x14ac:dyDescent="0.25">
      <c r="A125" s="39"/>
      <c r="B125" s="35" t="s">
        <v>107</v>
      </c>
      <c r="C125" s="36"/>
      <c r="D125" s="36"/>
      <c r="E125" s="37"/>
      <c r="F125" s="35"/>
      <c r="G125" s="37"/>
      <c r="H125" s="34"/>
      <c r="I125" s="34"/>
    </row>
    <row r="126" spans="1:9" x14ac:dyDescent="0.25">
      <c r="A126" s="2"/>
      <c r="B126" s="2" t="s">
        <v>18</v>
      </c>
      <c r="C126" s="3">
        <v>0.1193</v>
      </c>
      <c r="D126" s="4" t="s">
        <v>19</v>
      </c>
      <c r="E126" s="3">
        <v>0.71579999999999999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108</v>
      </c>
      <c r="C127" s="3">
        <v>7.4999999999999997E-2</v>
      </c>
      <c r="D127" s="4" t="s">
        <v>88</v>
      </c>
      <c r="E127" s="3">
        <v>0.45</v>
      </c>
      <c r="F127" s="3">
        <v>335.78</v>
      </c>
      <c r="G127" s="3"/>
      <c r="H127" s="3">
        <v>151.1</v>
      </c>
      <c r="I127" s="3"/>
    </row>
    <row r="128" spans="1:9" x14ac:dyDescent="0.25">
      <c r="A128" s="2"/>
      <c r="B128" s="2" t="s">
        <v>23</v>
      </c>
      <c r="C128" s="3">
        <v>0.5</v>
      </c>
      <c r="D128" s="4" t="s">
        <v>24</v>
      </c>
      <c r="E128" s="3"/>
      <c r="F128" s="3"/>
      <c r="G128" s="3"/>
      <c r="H128" s="3">
        <v>0.76</v>
      </c>
      <c r="I128" s="3"/>
    </row>
    <row r="129" spans="1:9" x14ac:dyDescent="0.25">
      <c r="A129" s="2" t="s">
        <v>25</v>
      </c>
      <c r="B129" s="2" t="s">
        <v>109</v>
      </c>
      <c r="C129" s="3">
        <v>1.66E-2</v>
      </c>
      <c r="D129" s="4" t="s">
        <v>27</v>
      </c>
      <c r="E129" s="3">
        <v>9.9599999999999994E-2</v>
      </c>
      <c r="F129" s="3">
        <v>123.58</v>
      </c>
      <c r="G129" s="3"/>
      <c r="H129" s="3"/>
      <c r="I129" s="3">
        <v>12.31</v>
      </c>
    </row>
    <row r="130" spans="1:9" x14ac:dyDescent="0.25">
      <c r="A130" s="38">
        <v>250</v>
      </c>
      <c r="B130" s="40" t="s">
        <v>110</v>
      </c>
      <c r="C130" s="41"/>
      <c r="D130" s="41"/>
      <c r="E130" s="42"/>
      <c r="F130" s="40" t="s">
        <v>32</v>
      </c>
      <c r="G130" s="42"/>
      <c r="H130" s="33">
        <v>6</v>
      </c>
      <c r="I130" s="33"/>
    </row>
    <row r="131" spans="1:9" x14ac:dyDescent="0.25">
      <c r="A131" s="39"/>
      <c r="B131" s="35" t="s">
        <v>111</v>
      </c>
      <c r="C131" s="36"/>
      <c r="D131" s="36"/>
      <c r="E131" s="37"/>
      <c r="F131" s="35"/>
      <c r="G131" s="37"/>
      <c r="H131" s="34"/>
      <c r="I131" s="34"/>
    </row>
    <row r="132" spans="1:9" x14ac:dyDescent="0.25">
      <c r="A132" s="2"/>
      <c r="B132" s="2" t="s">
        <v>18</v>
      </c>
      <c r="C132" s="3">
        <v>3.4500000000000003E-2</v>
      </c>
      <c r="D132" s="4" t="s">
        <v>19</v>
      </c>
      <c r="E132" s="3">
        <v>0.41399999999999998</v>
      </c>
      <c r="F132" s="3">
        <f>Arkusz2!C3</f>
        <v>0</v>
      </c>
      <c r="G132" s="3">
        <f>ROUND(E132*F132,2)</f>
        <v>0</v>
      </c>
      <c r="H132" s="3"/>
      <c r="I132" s="3"/>
    </row>
    <row r="133" spans="1:9" x14ac:dyDescent="0.25">
      <c r="A133" s="2" t="s">
        <v>20</v>
      </c>
      <c r="B133" s="2" t="s">
        <v>108</v>
      </c>
      <c r="C133" s="3">
        <v>2.5000000000000001E-2</v>
      </c>
      <c r="D133" s="4" t="s">
        <v>88</v>
      </c>
      <c r="E133" s="3">
        <v>0.3</v>
      </c>
      <c r="F133" s="3">
        <v>335.78</v>
      </c>
      <c r="G133" s="3"/>
      <c r="H133" s="3">
        <v>100.73</v>
      </c>
      <c r="I133" s="3"/>
    </row>
    <row r="134" spans="1:9" x14ac:dyDescent="0.25">
      <c r="A134" s="2"/>
      <c r="B134" s="2" t="s">
        <v>23</v>
      </c>
      <c r="C134" s="3">
        <v>0.5</v>
      </c>
      <c r="D134" s="4" t="s">
        <v>24</v>
      </c>
      <c r="E134" s="3"/>
      <c r="F134" s="3"/>
      <c r="G134" s="3"/>
      <c r="H134" s="3">
        <v>0.5</v>
      </c>
      <c r="I134" s="3"/>
    </row>
    <row r="135" spans="1:9" x14ac:dyDescent="0.25">
      <c r="A135" s="2" t="s">
        <v>25</v>
      </c>
      <c r="B135" s="2" t="s">
        <v>109</v>
      </c>
      <c r="C135" s="3">
        <v>5.4000000000000003E-3</v>
      </c>
      <c r="D135" s="4" t="s">
        <v>27</v>
      </c>
      <c r="E135" s="3">
        <v>6.4799999999999996E-2</v>
      </c>
      <c r="F135" s="3">
        <v>123.58</v>
      </c>
      <c r="G135" s="3"/>
      <c r="H135" s="3"/>
      <c r="I135" s="3">
        <v>8.01</v>
      </c>
    </row>
    <row r="136" spans="1:9" x14ac:dyDescent="0.25">
      <c r="A136" s="38">
        <v>260</v>
      </c>
      <c r="B136" s="40" t="s">
        <v>112</v>
      </c>
      <c r="C136" s="41"/>
      <c r="D136" s="41"/>
      <c r="E136" s="42"/>
      <c r="F136" s="40" t="s">
        <v>32</v>
      </c>
      <c r="G136" s="42"/>
      <c r="H136" s="33">
        <v>6</v>
      </c>
      <c r="I136" s="33"/>
    </row>
    <row r="137" spans="1:9" x14ac:dyDescent="0.25">
      <c r="A137" s="39"/>
      <c r="B137" s="35" t="s">
        <v>113</v>
      </c>
      <c r="C137" s="36"/>
      <c r="D137" s="36"/>
      <c r="E137" s="37"/>
      <c r="F137" s="35"/>
      <c r="G137" s="37"/>
      <c r="H137" s="34"/>
      <c r="I137" s="34"/>
    </row>
    <row r="138" spans="1:9" x14ac:dyDescent="0.25">
      <c r="A138" s="2"/>
      <c r="B138" s="2" t="s">
        <v>18</v>
      </c>
      <c r="C138" s="3">
        <v>2.7199999999999998E-2</v>
      </c>
      <c r="D138" s="4" t="s">
        <v>19</v>
      </c>
      <c r="E138" s="3">
        <v>0.16320000000000001</v>
      </c>
      <c r="F138" s="3">
        <f>Arkusz2!C3</f>
        <v>0</v>
      </c>
      <c r="G138" s="3">
        <f>ROUND(E138*F138,2)</f>
        <v>0</v>
      </c>
      <c r="H138" s="3"/>
      <c r="I138" s="3"/>
    </row>
    <row r="139" spans="1:9" x14ac:dyDescent="0.25">
      <c r="A139" s="38">
        <v>270</v>
      </c>
      <c r="B139" s="40" t="s">
        <v>98</v>
      </c>
      <c r="C139" s="41"/>
      <c r="D139" s="41"/>
      <c r="E139" s="42"/>
      <c r="F139" s="40" t="s">
        <v>32</v>
      </c>
      <c r="G139" s="42"/>
      <c r="H139" s="33">
        <v>6</v>
      </c>
      <c r="I139" s="33"/>
    </row>
    <row r="140" spans="1:9" x14ac:dyDescent="0.25">
      <c r="A140" s="39"/>
      <c r="B140" s="35" t="s">
        <v>99</v>
      </c>
      <c r="C140" s="36"/>
      <c r="D140" s="36"/>
      <c r="E140" s="37"/>
      <c r="F140" s="35"/>
      <c r="G140" s="37"/>
      <c r="H140" s="34"/>
      <c r="I140" s="34"/>
    </row>
    <row r="141" spans="1:9" x14ac:dyDescent="0.25">
      <c r="A141" s="2"/>
      <c r="B141" s="2" t="s">
        <v>18</v>
      </c>
      <c r="C141" s="3">
        <v>9.4999999999999998E-3</v>
      </c>
      <c r="D141" s="4" t="s">
        <v>19</v>
      </c>
      <c r="E141" s="3">
        <v>5.7000000000000002E-2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100</v>
      </c>
      <c r="C142" s="3">
        <v>0.51</v>
      </c>
      <c r="D142" s="4" t="s">
        <v>101</v>
      </c>
      <c r="E142" s="3">
        <v>3.06</v>
      </c>
      <c r="F142" s="3">
        <v>2.74</v>
      </c>
      <c r="G142" s="3"/>
      <c r="H142" s="3">
        <v>8.3800000000000008</v>
      </c>
      <c r="I142" s="3"/>
    </row>
    <row r="143" spans="1:9" ht="25.5" x14ac:dyDescent="0.25">
      <c r="A143" s="2"/>
      <c r="B143" s="2" t="s">
        <v>102</v>
      </c>
      <c r="C143" s="3">
        <v>1.7999999999999999E-2</v>
      </c>
      <c r="D143" s="4" t="s">
        <v>101</v>
      </c>
      <c r="E143" s="3">
        <v>0.108</v>
      </c>
      <c r="F143" s="3">
        <v>6.27</v>
      </c>
      <c r="G143" s="3"/>
      <c r="H143" s="3">
        <v>0.68</v>
      </c>
      <c r="I143" s="3"/>
    </row>
    <row r="144" spans="1:9" x14ac:dyDescent="0.25">
      <c r="A144" s="2"/>
      <c r="B144" s="2" t="s">
        <v>23</v>
      </c>
      <c r="C144" s="3">
        <v>0.5</v>
      </c>
      <c r="D144" s="4" t="s">
        <v>24</v>
      </c>
      <c r="E144" s="3"/>
      <c r="F144" s="3"/>
      <c r="G144" s="3"/>
      <c r="H144" s="3">
        <v>0.05</v>
      </c>
      <c r="I144" s="3"/>
    </row>
    <row r="145" spans="1:9" ht="25.5" x14ac:dyDescent="0.25">
      <c r="A145" s="2" t="s">
        <v>25</v>
      </c>
      <c r="B145" s="2" t="s">
        <v>103</v>
      </c>
      <c r="C145" s="3">
        <v>1.2200000000000001E-2</v>
      </c>
      <c r="D145" s="4" t="s">
        <v>27</v>
      </c>
      <c r="E145" s="3">
        <v>7.3200000000000001E-2</v>
      </c>
      <c r="F145" s="3">
        <v>21.09</v>
      </c>
      <c r="G145" s="3"/>
      <c r="H145" s="3"/>
      <c r="I145" s="3">
        <v>1.54</v>
      </c>
    </row>
    <row r="146" spans="1:9" x14ac:dyDescent="0.25">
      <c r="A146" s="2"/>
      <c r="B146" s="2" t="s">
        <v>104</v>
      </c>
      <c r="C146" s="3">
        <v>1.2200000000000001E-2</v>
      </c>
      <c r="D146" s="4" t="s">
        <v>27</v>
      </c>
      <c r="E146" s="3">
        <v>7.3200000000000001E-2</v>
      </c>
      <c r="F146" s="3">
        <v>78.02</v>
      </c>
      <c r="G146" s="3"/>
      <c r="H146" s="3"/>
      <c r="I146" s="3">
        <v>5.71</v>
      </c>
    </row>
    <row r="147" spans="1:9" x14ac:dyDescent="0.25">
      <c r="A147" s="38">
        <v>280</v>
      </c>
      <c r="B147" s="40" t="s">
        <v>105</v>
      </c>
      <c r="C147" s="41"/>
      <c r="D147" s="41"/>
      <c r="E147" s="42"/>
      <c r="F147" s="40" t="s">
        <v>32</v>
      </c>
      <c r="G147" s="42"/>
      <c r="H147" s="33">
        <v>6</v>
      </c>
      <c r="I147" s="33"/>
    </row>
    <row r="148" spans="1:9" x14ac:dyDescent="0.25">
      <c r="A148" s="50"/>
      <c r="B148" s="47" t="s">
        <v>106</v>
      </c>
      <c r="C148" s="48"/>
      <c r="D148" s="48"/>
      <c r="E148" s="49"/>
      <c r="F148" s="47"/>
      <c r="G148" s="49"/>
      <c r="H148" s="46"/>
      <c r="I148" s="46"/>
    </row>
    <row r="149" spans="1:9" x14ac:dyDescent="0.25">
      <c r="A149" s="39"/>
      <c r="B149" s="35" t="s">
        <v>114</v>
      </c>
      <c r="C149" s="36"/>
      <c r="D149" s="36"/>
      <c r="E149" s="37"/>
      <c r="F149" s="35"/>
      <c r="G149" s="37"/>
      <c r="H149" s="34"/>
      <c r="I149" s="34"/>
    </row>
    <row r="150" spans="1:9" x14ac:dyDescent="0.25">
      <c r="A150" s="2"/>
      <c r="B150" s="2" t="s">
        <v>18</v>
      </c>
      <c r="C150" s="3">
        <v>0.1193</v>
      </c>
      <c r="D150" s="4" t="s">
        <v>19</v>
      </c>
      <c r="E150" s="3">
        <v>0.71579999999999999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115</v>
      </c>
      <c r="C151" s="3">
        <v>7.4999999999999997E-2</v>
      </c>
      <c r="D151" s="4" t="s">
        <v>88</v>
      </c>
      <c r="E151" s="3">
        <v>0.45</v>
      </c>
      <c r="F151" s="3">
        <v>349.86</v>
      </c>
      <c r="G151" s="3"/>
      <c r="H151" s="3">
        <v>157.44</v>
      </c>
      <c r="I151" s="3"/>
    </row>
    <row r="152" spans="1:9" x14ac:dyDescent="0.25">
      <c r="A152" s="2"/>
      <c r="B152" s="2" t="s">
        <v>23</v>
      </c>
      <c r="C152" s="3">
        <v>0.5</v>
      </c>
      <c r="D152" s="4" t="s">
        <v>24</v>
      </c>
      <c r="E152" s="3"/>
      <c r="F152" s="3"/>
      <c r="G152" s="3"/>
      <c r="H152" s="3">
        <v>0.79</v>
      </c>
      <c r="I152" s="3"/>
    </row>
    <row r="153" spans="1:9" x14ac:dyDescent="0.25">
      <c r="A153" s="2" t="s">
        <v>25</v>
      </c>
      <c r="B153" s="2" t="s">
        <v>109</v>
      </c>
      <c r="C153" s="3">
        <v>1.66E-2</v>
      </c>
      <c r="D153" s="4" t="s">
        <v>27</v>
      </c>
      <c r="E153" s="3">
        <v>9.9599999999999994E-2</v>
      </c>
      <c r="F153" s="3">
        <v>123.58</v>
      </c>
      <c r="G153" s="3"/>
      <c r="H153" s="3"/>
      <c r="I153" s="3">
        <v>12.31</v>
      </c>
    </row>
    <row r="154" spans="1:9" x14ac:dyDescent="0.25">
      <c r="A154" s="38">
        <v>290</v>
      </c>
      <c r="B154" s="40" t="s">
        <v>110</v>
      </c>
      <c r="C154" s="41"/>
      <c r="D154" s="41"/>
      <c r="E154" s="42"/>
      <c r="F154" s="40" t="s">
        <v>32</v>
      </c>
      <c r="G154" s="42"/>
      <c r="H154" s="33">
        <v>6</v>
      </c>
      <c r="I154" s="33"/>
    </row>
    <row r="155" spans="1:9" x14ac:dyDescent="0.25">
      <c r="A155" s="39"/>
      <c r="B155" s="35" t="s">
        <v>111</v>
      </c>
      <c r="C155" s="36"/>
      <c r="D155" s="36"/>
      <c r="E155" s="37"/>
      <c r="F155" s="35"/>
      <c r="G155" s="37"/>
      <c r="H155" s="34"/>
      <c r="I155" s="34"/>
    </row>
    <row r="156" spans="1:9" x14ac:dyDescent="0.25">
      <c r="A156" s="2"/>
      <c r="B156" s="2" t="s">
        <v>18</v>
      </c>
      <c r="C156" s="3">
        <v>3.4500000000000003E-2</v>
      </c>
      <c r="D156" s="4" t="s">
        <v>19</v>
      </c>
      <c r="E156" s="3">
        <v>0.41399999999999998</v>
      </c>
      <c r="F156" s="3">
        <f>Arkusz2!C3</f>
        <v>0</v>
      </c>
      <c r="G156" s="3">
        <f>ROUND(E156*F156,2)</f>
        <v>0</v>
      </c>
      <c r="H156" s="3"/>
      <c r="I156" s="3"/>
    </row>
    <row r="157" spans="1:9" x14ac:dyDescent="0.25">
      <c r="A157" s="2" t="s">
        <v>20</v>
      </c>
      <c r="B157" s="2" t="s">
        <v>115</v>
      </c>
      <c r="C157" s="3">
        <v>2.5000000000000001E-2</v>
      </c>
      <c r="D157" s="4" t="s">
        <v>88</v>
      </c>
      <c r="E157" s="3">
        <v>0.3</v>
      </c>
      <c r="F157" s="3">
        <v>349.86</v>
      </c>
      <c r="G157" s="3"/>
      <c r="H157" s="3">
        <v>104.96</v>
      </c>
      <c r="I157" s="3"/>
    </row>
    <row r="158" spans="1:9" x14ac:dyDescent="0.25">
      <c r="A158" s="2"/>
      <c r="B158" s="2" t="s">
        <v>23</v>
      </c>
      <c r="C158" s="3">
        <v>0.5</v>
      </c>
      <c r="D158" s="4" t="s">
        <v>24</v>
      </c>
      <c r="E158" s="3"/>
      <c r="F158" s="3"/>
      <c r="G158" s="3"/>
      <c r="H158" s="3">
        <v>0.52</v>
      </c>
      <c r="I158" s="3"/>
    </row>
    <row r="159" spans="1:9" x14ac:dyDescent="0.25">
      <c r="A159" s="2" t="s">
        <v>25</v>
      </c>
      <c r="B159" s="2" t="s">
        <v>109</v>
      </c>
      <c r="C159" s="3">
        <v>5.4000000000000003E-3</v>
      </c>
      <c r="D159" s="4" t="s">
        <v>27</v>
      </c>
      <c r="E159" s="3">
        <v>6.4799999999999996E-2</v>
      </c>
      <c r="F159" s="3">
        <v>123.58</v>
      </c>
      <c r="G159" s="3"/>
      <c r="H159" s="3"/>
      <c r="I159" s="3">
        <v>8.01</v>
      </c>
    </row>
    <row r="160" spans="1:9" x14ac:dyDescent="0.25">
      <c r="A160" s="38">
        <v>300</v>
      </c>
      <c r="B160" s="43"/>
      <c r="C160" s="44"/>
      <c r="D160" s="44"/>
      <c r="E160" s="45"/>
      <c r="F160" s="40" t="s">
        <v>32</v>
      </c>
      <c r="G160" s="42"/>
      <c r="H160" s="33">
        <v>0.6</v>
      </c>
      <c r="I160" s="33"/>
    </row>
    <row r="161" spans="1:10" x14ac:dyDescent="0.25">
      <c r="A161" s="39"/>
      <c r="B161" s="35" t="s">
        <v>116</v>
      </c>
      <c r="C161" s="36"/>
      <c r="D161" s="36"/>
      <c r="E161" s="37"/>
      <c r="F161" s="35"/>
      <c r="G161" s="37"/>
      <c r="H161" s="34"/>
      <c r="I161" s="34"/>
    </row>
    <row r="162" spans="1:10" x14ac:dyDescent="0.25">
      <c r="A162" s="2" t="s">
        <v>20</v>
      </c>
      <c r="B162" s="2" t="s">
        <v>100</v>
      </c>
      <c r="C162" s="3">
        <v>1</v>
      </c>
      <c r="D162" s="4" t="s">
        <v>101</v>
      </c>
      <c r="E162" s="3">
        <v>0.6</v>
      </c>
      <c r="F162" s="3">
        <v>2.74</v>
      </c>
      <c r="G162" s="3"/>
      <c r="H162" s="3">
        <v>1.64</v>
      </c>
      <c r="I162" s="3"/>
    </row>
    <row r="163" spans="1:10" x14ac:dyDescent="0.25">
      <c r="A163" s="38">
        <v>310</v>
      </c>
      <c r="B163" s="40" t="s">
        <v>117</v>
      </c>
      <c r="C163" s="41"/>
      <c r="D163" s="41"/>
      <c r="E163" s="42"/>
      <c r="F163" s="40" t="s">
        <v>88</v>
      </c>
      <c r="G163" s="42"/>
      <c r="H163" s="33">
        <v>1.5</v>
      </c>
      <c r="I163" s="33"/>
    </row>
    <row r="164" spans="1:10" x14ac:dyDescent="0.25">
      <c r="A164" s="39"/>
      <c r="B164" s="35" t="s">
        <v>118</v>
      </c>
      <c r="C164" s="36"/>
      <c r="D164" s="36"/>
      <c r="E164" s="37"/>
      <c r="F164" s="35"/>
      <c r="G164" s="37"/>
      <c r="H164" s="34"/>
      <c r="I164" s="34"/>
    </row>
    <row r="165" spans="1:10" x14ac:dyDescent="0.25">
      <c r="A165" s="2"/>
      <c r="B165" s="2" t="s">
        <v>18</v>
      </c>
      <c r="C165" s="3">
        <v>4.2999999999999997E-2</v>
      </c>
      <c r="D165" s="4" t="s">
        <v>19</v>
      </c>
      <c r="E165" s="3">
        <v>6.4500000000000002E-2</v>
      </c>
      <c r="F165" s="3">
        <f>Arkusz2!C3</f>
        <v>0</v>
      </c>
      <c r="G165" s="3">
        <f>ROUND(E165*F165,2)</f>
        <v>0</v>
      </c>
      <c r="H165" s="3"/>
      <c r="I165" s="3"/>
    </row>
    <row r="166" spans="1:10" x14ac:dyDescent="0.25">
      <c r="A166" s="2" t="s">
        <v>20</v>
      </c>
      <c r="B166" s="2" t="s">
        <v>119</v>
      </c>
      <c r="C166" s="3">
        <v>0.12</v>
      </c>
      <c r="D166" s="4" t="s">
        <v>101</v>
      </c>
      <c r="E166" s="3">
        <v>0.18</v>
      </c>
      <c r="F166" s="3">
        <v>4.45</v>
      </c>
      <c r="G166" s="3"/>
      <c r="H166" s="3">
        <v>0.8</v>
      </c>
      <c r="I166" s="3"/>
    </row>
    <row r="167" spans="1:10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/>
      <c r="I167" s="3"/>
    </row>
    <row r="168" spans="1:10" x14ac:dyDescent="0.25">
      <c r="A168" s="2" t="s">
        <v>25</v>
      </c>
      <c r="B168" s="2" t="s">
        <v>39</v>
      </c>
      <c r="C168" s="3">
        <v>0.17299999999999999</v>
      </c>
      <c r="D168" s="4" t="s">
        <v>27</v>
      </c>
      <c r="E168" s="3">
        <v>0.25950000000000001</v>
      </c>
      <c r="F168" s="3">
        <v>148.87</v>
      </c>
      <c r="G168" s="3"/>
      <c r="H168" s="3"/>
      <c r="I168" s="3">
        <v>38.630000000000003</v>
      </c>
    </row>
    <row r="169" spans="1:10" x14ac:dyDescent="0.25">
      <c r="A169" s="38">
        <v>320</v>
      </c>
      <c r="B169" s="40" t="s">
        <v>120</v>
      </c>
      <c r="C169" s="41"/>
      <c r="D169" s="41"/>
      <c r="E169" s="42"/>
      <c r="F169" s="40" t="s">
        <v>88</v>
      </c>
      <c r="G169" s="42"/>
      <c r="H169" s="33">
        <v>1.5</v>
      </c>
      <c r="I169" s="33"/>
    </row>
    <row r="170" spans="1:10" x14ac:dyDescent="0.25">
      <c r="A170" s="39"/>
      <c r="B170" s="35" t="s">
        <v>121</v>
      </c>
      <c r="C170" s="36"/>
      <c r="D170" s="36"/>
      <c r="E170" s="37"/>
      <c r="F170" s="35"/>
      <c r="G170" s="37"/>
      <c r="H170" s="34"/>
      <c r="I170" s="34"/>
    </row>
    <row r="171" spans="1:10" x14ac:dyDescent="0.25">
      <c r="A171" s="2" t="s">
        <v>25</v>
      </c>
      <c r="B171" s="2" t="s">
        <v>39</v>
      </c>
      <c r="C171" s="3">
        <v>8.0000000000000002E-3</v>
      </c>
      <c r="D171" s="4" t="s">
        <v>27</v>
      </c>
      <c r="E171" s="3">
        <v>0.46800000000000003</v>
      </c>
      <c r="F171" s="3">
        <v>148.87</v>
      </c>
      <c r="G171" s="3"/>
      <c r="H171" s="3"/>
      <c r="I171" s="3">
        <v>69.67</v>
      </c>
    </row>
    <row r="172" spans="1:10" x14ac:dyDescent="0.25">
      <c r="A172" s="2"/>
      <c r="B172" s="2" t="s">
        <v>23</v>
      </c>
      <c r="C172" s="3">
        <v>0.5</v>
      </c>
      <c r="D172" s="4" t="s">
        <v>24</v>
      </c>
      <c r="E172" s="3"/>
      <c r="F172" s="3"/>
      <c r="G172" s="3"/>
      <c r="H172" s="3"/>
      <c r="I172" s="3"/>
    </row>
    <row r="173" spans="1:10" x14ac:dyDescent="0.25">
      <c r="A173" s="7"/>
      <c r="B173" s="28" t="s">
        <v>122</v>
      </c>
      <c r="C173" s="29"/>
      <c r="D173" s="30"/>
      <c r="E173" s="31"/>
      <c r="F173" s="32"/>
      <c r="G173" s="8">
        <f>G165+G156+G150+G141+G138+G132+G126+G117+G114+G106+G97+G89+G85+G79+G74+G68+G59+G56+G51+G44+G40+G36+G29+G24+G19+G12+G5</f>
        <v>0</v>
      </c>
      <c r="H173" s="8">
        <v>2319.5500000000002</v>
      </c>
      <c r="I173" s="8">
        <v>1395.59</v>
      </c>
      <c r="J173" s="10"/>
    </row>
    <row r="174" spans="1:10" x14ac:dyDescent="0.25">
      <c r="A174" s="7" t="s">
        <v>123</v>
      </c>
      <c r="B174" s="28" t="s">
        <v>124</v>
      </c>
      <c r="C174" s="29"/>
      <c r="D174" s="30"/>
      <c r="E174" s="31">
        <f>(G173+I173)*Arkusz2!C4/100</f>
        <v>0</v>
      </c>
      <c r="F174" s="32"/>
      <c r="G174" s="9"/>
      <c r="H174" s="9"/>
      <c r="I174" s="9"/>
    </row>
    <row r="175" spans="1:10" x14ac:dyDescent="0.25">
      <c r="A175" s="7"/>
      <c r="B175" s="28" t="s">
        <v>125</v>
      </c>
      <c r="C175" s="29"/>
      <c r="D175" s="30"/>
      <c r="E175" s="31">
        <f>(G173+I173+E174)*Arkusz2!C5/100</f>
        <v>0</v>
      </c>
      <c r="F175" s="32"/>
      <c r="G175" s="9"/>
      <c r="H175" s="9"/>
      <c r="I175" s="9"/>
    </row>
    <row r="176" spans="1:10" x14ac:dyDescent="0.25">
      <c r="A176" s="7"/>
      <c r="B176" s="28" t="s">
        <v>126</v>
      </c>
      <c r="C176" s="29"/>
      <c r="D176" s="30"/>
      <c r="E176" s="31">
        <f>SUM(E173:I175)</f>
        <v>3715.1400000000003</v>
      </c>
      <c r="F176" s="32"/>
      <c r="G176" s="9"/>
      <c r="H176" s="9"/>
      <c r="I176" s="9"/>
    </row>
  </sheetData>
  <sheetProtection algorithmName="SHA-512" hashValue="xIgRMbT25akbZlttZ07L7G2McU96upgwXcchdefuxSTodSj9gMNoqL7uwcZqGLe+sTtqodjJc1INeK1RgYEStQ==" saltValue="06CwVOM0apw89qe1HbwJ3w==" spinCount="100000" sheet="1" objects="1" scenarios="1"/>
  <mergeCells count="203">
    <mergeCell ref="B175:D175"/>
    <mergeCell ref="E175:F175"/>
    <mergeCell ref="B176:D176"/>
    <mergeCell ref="E176:F176"/>
    <mergeCell ref="B170:E170"/>
    <mergeCell ref="B173:D173"/>
    <mergeCell ref="E173:F173"/>
    <mergeCell ref="B174:D174"/>
    <mergeCell ref="E174:F174"/>
    <mergeCell ref="H163:H164"/>
    <mergeCell ref="I163:I164"/>
    <mergeCell ref="B164:E164"/>
    <mergeCell ref="A169:A170"/>
    <mergeCell ref="B169:E169"/>
    <mergeCell ref="F169:G170"/>
    <mergeCell ref="H169:H170"/>
    <mergeCell ref="I169:I170"/>
    <mergeCell ref="B161:E161"/>
    <mergeCell ref="A163:A164"/>
    <mergeCell ref="B163:E163"/>
    <mergeCell ref="F163:G164"/>
    <mergeCell ref="H154:H155"/>
    <mergeCell ref="I154:I155"/>
    <mergeCell ref="B155:E155"/>
    <mergeCell ref="A160:A161"/>
    <mergeCell ref="B160:E160"/>
    <mergeCell ref="F160:G161"/>
    <mergeCell ref="H160:H161"/>
    <mergeCell ref="I160:I161"/>
    <mergeCell ref="B149:E149"/>
    <mergeCell ref="A154:A155"/>
    <mergeCell ref="B154:E154"/>
    <mergeCell ref="F154:G155"/>
    <mergeCell ref="I139:I140"/>
    <mergeCell ref="B140:E140"/>
    <mergeCell ref="A147:A149"/>
    <mergeCell ref="B147:E147"/>
    <mergeCell ref="F147:G149"/>
    <mergeCell ref="H147:H149"/>
    <mergeCell ref="I147:I149"/>
    <mergeCell ref="B148:E148"/>
    <mergeCell ref="A139:A140"/>
    <mergeCell ref="B139:E139"/>
    <mergeCell ref="F139:G140"/>
    <mergeCell ref="H139:H140"/>
    <mergeCell ref="I130:I131"/>
    <mergeCell ref="B131:E131"/>
    <mergeCell ref="A136:A137"/>
    <mergeCell ref="B136:E136"/>
    <mergeCell ref="F136:G137"/>
    <mergeCell ref="H136:H137"/>
    <mergeCell ref="I136:I137"/>
    <mergeCell ref="B137:E137"/>
    <mergeCell ref="A130:A131"/>
    <mergeCell ref="B130:E130"/>
    <mergeCell ref="F130:G131"/>
    <mergeCell ref="H130:H131"/>
    <mergeCell ref="A123:A125"/>
    <mergeCell ref="B123:E123"/>
    <mergeCell ref="F123:G125"/>
    <mergeCell ref="H123:H125"/>
    <mergeCell ref="I123:I125"/>
    <mergeCell ref="B124:E124"/>
    <mergeCell ref="B125:E125"/>
    <mergeCell ref="H115:H116"/>
    <mergeCell ref="I115:I116"/>
    <mergeCell ref="B116:E116"/>
    <mergeCell ref="B113:E113"/>
    <mergeCell ref="A115:A116"/>
    <mergeCell ref="B115:E115"/>
    <mergeCell ref="F115:G116"/>
    <mergeCell ref="H104:H105"/>
    <mergeCell ref="I104:I105"/>
    <mergeCell ref="B105:E105"/>
    <mergeCell ref="A112:A113"/>
    <mergeCell ref="B112:E112"/>
    <mergeCell ref="F112:G113"/>
    <mergeCell ref="H112:H113"/>
    <mergeCell ref="I112:I113"/>
    <mergeCell ref="B96:E96"/>
    <mergeCell ref="A104:A105"/>
    <mergeCell ref="B104:E104"/>
    <mergeCell ref="F104:G105"/>
    <mergeCell ref="H87:H88"/>
    <mergeCell ref="I87:I88"/>
    <mergeCell ref="B88:E88"/>
    <mergeCell ref="A95:A96"/>
    <mergeCell ref="B95:E95"/>
    <mergeCell ref="F95:G96"/>
    <mergeCell ref="H95:H96"/>
    <mergeCell ref="I95:I96"/>
    <mergeCell ref="B84:E84"/>
    <mergeCell ref="A87:A88"/>
    <mergeCell ref="B87:E87"/>
    <mergeCell ref="F87:G88"/>
    <mergeCell ref="H77:H78"/>
    <mergeCell ref="I77:I78"/>
    <mergeCell ref="B78:E78"/>
    <mergeCell ref="A83:A84"/>
    <mergeCell ref="B83:E83"/>
    <mergeCell ref="F83:G84"/>
    <mergeCell ref="H83:H84"/>
    <mergeCell ref="I83:I84"/>
    <mergeCell ref="B73:E73"/>
    <mergeCell ref="A77:A78"/>
    <mergeCell ref="B77:E77"/>
    <mergeCell ref="F77:G78"/>
    <mergeCell ref="H66:H67"/>
    <mergeCell ref="I66:I67"/>
    <mergeCell ref="B67:E67"/>
    <mergeCell ref="A72:A73"/>
    <mergeCell ref="B72:E72"/>
    <mergeCell ref="F72:G73"/>
    <mergeCell ref="H72:H73"/>
    <mergeCell ref="I72:I73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010F-512A-4C57-8AE4-D11C77A0D58D}">
  <dimension ref="A1:J199"/>
  <sheetViews>
    <sheetView topLeftCell="A163" workbookViewId="0">
      <selection activeCell="D180" sqref="D180"/>
    </sheetView>
  </sheetViews>
  <sheetFormatPr defaultRowHeight="15" x14ac:dyDescent="0.25"/>
  <cols>
    <col min="1" max="1" width="8.140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0</v>
      </c>
      <c r="B1" s="29"/>
      <c r="C1" s="30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 t="s">
        <v>1</v>
      </c>
      <c r="B3" s="53" t="s">
        <v>2</v>
      </c>
      <c r="C3" s="54"/>
      <c r="D3" s="54"/>
      <c r="E3" s="55"/>
      <c r="F3" s="53" t="s">
        <v>3</v>
      </c>
      <c r="G3" s="55"/>
      <c r="H3" s="2" t="s">
        <v>4</v>
      </c>
      <c r="I3" s="2" t="s">
        <v>5</v>
      </c>
    </row>
    <row r="4" spans="1:9" x14ac:dyDescent="0.25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38">
        <v>10</v>
      </c>
      <c r="B6" s="40" t="s">
        <v>15</v>
      </c>
      <c r="C6" s="41"/>
      <c r="D6" s="41"/>
      <c r="E6" s="42"/>
      <c r="F6" s="40" t="s">
        <v>16</v>
      </c>
      <c r="G6" s="42"/>
      <c r="H6" s="33">
        <v>12</v>
      </c>
      <c r="I6" s="33"/>
    </row>
    <row r="7" spans="1:9" x14ac:dyDescent="0.25">
      <c r="A7" s="39"/>
      <c r="B7" s="35" t="s">
        <v>17</v>
      </c>
      <c r="C7" s="36"/>
      <c r="D7" s="36"/>
      <c r="E7" s="37"/>
      <c r="F7" s="35"/>
      <c r="G7" s="37"/>
      <c r="H7" s="34"/>
      <c r="I7" s="34"/>
    </row>
    <row r="8" spans="1:9" x14ac:dyDescent="0.25">
      <c r="A8" s="2"/>
      <c r="B8" s="2" t="s">
        <v>18</v>
      </c>
      <c r="C8" s="3">
        <v>3.95E-2</v>
      </c>
      <c r="D8" s="4" t="s">
        <v>19</v>
      </c>
      <c r="E8" s="3">
        <v>0.47399999999999998</v>
      </c>
      <c r="F8" s="3">
        <f>Arkusz2!C3</f>
        <v>0</v>
      </c>
      <c r="G8" s="5">
        <f>ROUND(E8*F8,2)</f>
        <v>0</v>
      </c>
      <c r="H8" s="3"/>
      <c r="I8" s="3"/>
    </row>
    <row r="9" spans="1:9" x14ac:dyDescent="0.25">
      <c r="A9" s="2" t="s">
        <v>20</v>
      </c>
      <c r="B9" s="2" t="s">
        <v>21</v>
      </c>
      <c r="C9" s="3">
        <v>8.0000000000000002E-3</v>
      </c>
      <c r="D9" s="4" t="s">
        <v>22</v>
      </c>
      <c r="E9" s="3">
        <v>9.6000000000000002E-2</v>
      </c>
      <c r="F9" s="3">
        <v>6.61</v>
      </c>
      <c r="G9" s="3"/>
      <c r="H9" s="3">
        <v>0.63</v>
      </c>
      <c r="I9" s="3"/>
    </row>
    <row r="10" spans="1:9" x14ac:dyDescent="0.25">
      <c r="A10" s="2"/>
      <c r="B10" s="2" t="s">
        <v>23</v>
      </c>
      <c r="C10" s="3">
        <v>4</v>
      </c>
      <c r="D10" s="4" t="s">
        <v>24</v>
      </c>
      <c r="E10" s="3"/>
      <c r="F10" s="3"/>
      <c r="G10" s="3"/>
      <c r="H10" s="3">
        <v>0.03</v>
      </c>
      <c r="I10" s="3"/>
    </row>
    <row r="11" spans="1:9" x14ac:dyDescent="0.25">
      <c r="A11" s="2" t="s">
        <v>25</v>
      </c>
      <c r="B11" s="2" t="s">
        <v>26</v>
      </c>
      <c r="C11" s="3">
        <v>6.2799999999999995E-2</v>
      </c>
      <c r="D11" s="4" t="s">
        <v>27</v>
      </c>
      <c r="E11" s="3">
        <v>0.75360000000000005</v>
      </c>
      <c r="F11" s="3">
        <v>77.2</v>
      </c>
      <c r="G11" s="3"/>
      <c r="H11" s="3"/>
      <c r="I11" s="3">
        <v>58.18</v>
      </c>
    </row>
    <row r="12" spans="1:9" x14ac:dyDescent="0.25">
      <c r="A12" s="2"/>
      <c r="B12" s="2" t="s">
        <v>28</v>
      </c>
      <c r="C12" s="3">
        <v>9.4000000000000004E-3</v>
      </c>
      <c r="D12" s="4" t="s">
        <v>27</v>
      </c>
      <c r="E12" s="3">
        <v>0.1128</v>
      </c>
      <c r="F12" s="3">
        <v>106.47</v>
      </c>
      <c r="G12" s="3"/>
      <c r="H12" s="3"/>
      <c r="I12" s="3">
        <v>12.01</v>
      </c>
    </row>
    <row r="13" spans="1:9" x14ac:dyDescent="0.25">
      <c r="A13" s="38">
        <v>20</v>
      </c>
      <c r="B13" s="40" t="s">
        <v>29</v>
      </c>
      <c r="C13" s="41"/>
      <c r="D13" s="41"/>
      <c r="E13" s="42"/>
      <c r="F13" s="40" t="s">
        <v>16</v>
      </c>
      <c r="G13" s="42"/>
      <c r="H13" s="33">
        <v>12</v>
      </c>
      <c r="I13" s="33"/>
    </row>
    <row r="14" spans="1:9" x14ac:dyDescent="0.25">
      <c r="A14" s="39"/>
      <c r="B14" s="35" t="s">
        <v>30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6.4000000000000003E-3</v>
      </c>
      <c r="D15" s="4" t="s">
        <v>19</v>
      </c>
      <c r="E15" s="3">
        <v>0.38400000000000001</v>
      </c>
      <c r="F15" s="3">
        <f>Arkusz2!C3</f>
        <v>0</v>
      </c>
      <c r="G15" s="5">
        <f>ROUND(E15*F15,2)</f>
        <v>0</v>
      </c>
      <c r="H15" s="3"/>
      <c r="I15" s="3"/>
    </row>
    <row r="16" spans="1:9" x14ac:dyDescent="0.25">
      <c r="A16" s="2" t="s">
        <v>20</v>
      </c>
      <c r="B16" s="2" t="s">
        <v>21</v>
      </c>
      <c r="C16" s="3">
        <v>1E-3</v>
      </c>
      <c r="D16" s="4" t="s">
        <v>22</v>
      </c>
      <c r="E16" s="3">
        <v>0.06</v>
      </c>
      <c r="F16" s="3">
        <v>6.61</v>
      </c>
      <c r="G16" s="3"/>
      <c r="H16" s="3">
        <v>0.4</v>
      </c>
      <c r="I16" s="3"/>
    </row>
    <row r="17" spans="1:9" x14ac:dyDescent="0.25">
      <c r="A17" s="2"/>
      <c r="B17" s="2" t="s">
        <v>23</v>
      </c>
      <c r="C17" s="3">
        <v>4</v>
      </c>
      <c r="D17" s="4" t="s">
        <v>24</v>
      </c>
      <c r="E17" s="3"/>
      <c r="F17" s="3"/>
      <c r="G17" s="3"/>
      <c r="H17" s="3">
        <v>0.02</v>
      </c>
      <c r="I17" s="3"/>
    </row>
    <row r="18" spans="1:9" x14ac:dyDescent="0.25">
      <c r="A18" s="2" t="s">
        <v>25</v>
      </c>
      <c r="B18" s="2" t="s">
        <v>26</v>
      </c>
      <c r="C18" s="3">
        <v>5.9999999999999995E-4</v>
      </c>
      <c r="D18" s="4" t="s">
        <v>27</v>
      </c>
      <c r="E18" s="3">
        <v>3.5999999999999997E-2</v>
      </c>
      <c r="F18" s="3">
        <v>77.2</v>
      </c>
      <c r="G18" s="3"/>
      <c r="H18" s="3"/>
      <c r="I18" s="3">
        <v>2.78</v>
      </c>
    </row>
    <row r="19" spans="1:9" x14ac:dyDescent="0.25">
      <c r="A19" s="2"/>
      <c r="B19" s="2" t="s">
        <v>28</v>
      </c>
      <c r="C19" s="3">
        <v>1E-4</v>
      </c>
      <c r="D19" s="4" t="s">
        <v>27</v>
      </c>
      <c r="E19" s="3">
        <v>6.0000000000000001E-3</v>
      </c>
      <c r="F19" s="3">
        <v>106.47</v>
      </c>
      <c r="G19" s="3"/>
      <c r="H19" s="3"/>
      <c r="I19" s="3">
        <v>0.64</v>
      </c>
    </row>
    <row r="20" spans="1:9" x14ac:dyDescent="0.25">
      <c r="A20" s="38">
        <v>30</v>
      </c>
      <c r="B20" s="40" t="s">
        <v>31</v>
      </c>
      <c r="C20" s="41"/>
      <c r="D20" s="41"/>
      <c r="E20" s="42"/>
      <c r="F20" s="40" t="s">
        <v>32</v>
      </c>
      <c r="G20" s="42"/>
      <c r="H20" s="33">
        <v>8</v>
      </c>
      <c r="I20" s="33"/>
    </row>
    <row r="21" spans="1:9" x14ac:dyDescent="0.25">
      <c r="A21" s="39"/>
      <c r="B21" s="35" t="s">
        <v>33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0.25440000000000002</v>
      </c>
      <c r="D22" s="4" t="s">
        <v>19</v>
      </c>
      <c r="E22" s="3">
        <v>2.0352000000000001</v>
      </c>
      <c r="F22" s="3">
        <f>Arkusz2!C3</f>
        <v>0</v>
      </c>
      <c r="G22" s="5">
        <f>ROUND(E22*F22,2)</f>
        <v>0</v>
      </c>
      <c r="H22" s="3"/>
      <c r="I22" s="3"/>
    </row>
    <row r="23" spans="1:9" x14ac:dyDescent="0.25">
      <c r="A23" s="2"/>
      <c r="B23" s="2" t="s">
        <v>23</v>
      </c>
      <c r="C23" s="3">
        <v>0.5</v>
      </c>
      <c r="D23" s="4" t="s">
        <v>24</v>
      </c>
      <c r="E23" s="3"/>
      <c r="F23" s="3"/>
      <c r="G23" s="3"/>
      <c r="H23" s="3"/>
      <c r="I23" s="3"/>
    </row>
    <row r="24" spans="1:9" ht="25.5" x14ac:dyDescent="0.25">
      <c r="A24" s="2" t="s">
        <v>25</v>
      </c>
      <c r="B24" s="2" t="s">
        <v>34</v>
      </c>
      <c r="C24" s="3">
        <v>0.1249</v>
      </c>
      <c r="D24" s="4" t="s">
        <v>27</v>
      </c>
      <c r="E24" s="3">
        <v>0.99919999999999998</v>
      </c>
      <c r="F24" s="3">
        <v>74.58</v>
      </c>
      <c r="G24" s="3"/>
      <c r="H24" s="3"/>
      <c r="I24" s="3">
        <v>74.52</v>
      </c>
    </row>
    <row r="25" spans="1:9" x14ac:dyDescent="0.25">
      <c r="A25" s="38">
        <v>40</v>
      </c>
      <c r="B25" s="40" t="s">
        <v>35</v>
      </c>
      <c r="C25" s="41"/>
      <c r="D25" s="41"/>
      <c r="E25" s="42"/>
      <c r="F25" s="40" t="s">
        <v>32</v>
      </c>
      <c r="G25" s="42"/>
      <c r="H25" s="33">
        <v>8</v>
      </c>
      <c r="I25" s="33"/>
    </row>
    <row r="26" spans="1:9" x14ac:dyDescent="0.25">
      <c r="A26" s="39"/>
      <c r="B26" s="35" t="s">
        <v>36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4.3700000000000003E-2</v>
      </c>
      <c r="D27" s="4" t="s">
        <v>19</v>
      </c>
      <c r="E27" s="3">
        <v>2.4472</v>
      </c>
      <c r="F27" s="3">
        <f>Arkusz2!C3</f>
        <v>0</v>
      </c>
      <c r="G27" s="5">
        <f>ROUND(E27*F27,2)</f>
        <v>0</v>
      </c>
      <c r="H27" s="3"/>
      <c r="I27" s="3"/>
    </row>
    <row r="28" spans="1:9" x14ac:dyDescent="0.25">
      <c r="A28" s="2"/>
      <c r="B28" s="2" t="s">
        <v>23</v>
      </c>
      <c r="C28" s="3">
        <v>0.5</v>
      </c>
      <c r="D28" s="4" t="s">
        <v>24</v>
      </c>
      <c r="E28" s="3"/>
      <c r="F28" s="3"/>
      <c r="G28" s="3"/>
      <c r="H28" s="3"/>
      <c r="I28" s="3"/>
    </row>
    <row r="29" spans="1:9" ht="25.5" x14ac:dyDescent="0.25">
      <c r="A29" s="2" t="s">
        <v>25</v>
      </c>
      <c r="B29" s="2" t="s">
        <v>34</v>
      </c>
      <c r="C29" s="3">
        <v>1.8499999999999999E-2</v>
      </c>
      <c r="D29" s="4" t="s">
        <v>27</v>
      </c>
      <c r="E29" s="3">
        <v>1.036</v>
      </c>
      <c r="F29" s="3">
        <v>74.58</v>
      </c>
      <c r="G29" s="3"/>
      <c r="H29" s="3"/>
      <c r="I29" s="3">
        <v>77.260000000000005</v>
      </c>
    </row>
    <row r="30" spans="1:9" x14ac:dyDescent="0.25">
      <c r="A30" s="38">
        <v>50</v>
      </c>
      <c r="B30" s="40" t="s">
        <v>37</v>
      </c>
      <c r="C30" s="41"/>
      <c r="D30" s="41"/>
      <c r="E30" s="42"/>
      <c r="F30" s="40" t="s">
        <v>22</v>
      </c>
      <c r="G30" s="42"/>
      <c r="H30" s="33">
        <v>0.8</v>
      </c>
      <c r="I30" s="33"/>
    </row>
    <row r="31" spans="1:9" x14ac:dyDescent="0.25">
      <c r="A31" s="39"/>
      <c r="B31" s="35" t="s">
        <v>38</v>
      </c>
      <c r="C31" s="36"/>
      <c r="D31" s="36"/>
      <c r="E31" s="37"/>
      <c r="F31" s="35"/>
      <c r="G31" s="37"/>
      <c r="H31" s="34"/>
      <c r="I31" s="34"/>
    </row>
    <row r="32" spans="1:9" x14ac:dyDescent="0.25">
      <c r="A32" s="2"/>
      <c r="B32" s="2" t="s">
        <v>18</v>
      </c>
      <c r="C32" s="3">
        <v>0.86</v>
      </c>
      <c r="D32" s="4" t="s">
        <v>19</v>
      </c>
      <c r="E32" s="3">
        <v>0.68799999999999994</v>
      </c>
      <c r="F32" s="3">
        <f>Arkusz2!C3</f>
        <v>0</v>
      </c>
      <c r="G32" s="5">
        <f>ROUND(E32*F32,2)</f>
        <v>0</v>
      </c>
      <c r="H32" s="3"/>
      <c r="I32" s="3"/>
    </row>
    <row r="33" spans="1:9" x14ac:dyDescent="0.25">
      <c r="A33" s="2" t="s">
        <v>25</v>
      </c>
      <c r="B33" s="2" t="s">
        <v>39</v>
      </c>
      <c r="C33" s="3">
        <v>0.5</v>
      </c>
      <c r="D33" s="4" t="s">
        <v>27</v>
      </c>
      <c r="E33" s="3">
        <v>0.4</v>
      </c>
      <c r="F33" s="3">
        <v>148.87</v>
      </c>
      <c r="G33" s="3"/>
      <c r="H33" s="3"/>
      <c r="I33" s="3">
        <v>59.55</v>
      </c>
    </row>
    <row r="34" spans="1:9" x14ac:dyDescent="0.25">
      <c r="A34" s="38">
        <v>60</v>
      </c>
      <c r="B34" s="40" t="s">
        <v>40</v>
      </c>
      <c r="C34" s="41"/>
      <c r="D34" s="41"/>
      <c r="E34" s="42"/>
      <c r="F34" s="40" t="s">
        <v>22</v>
      </c>
      <c r="G34" s="42"/>
      <c r="H34" s="33">
        <v>0.8</v>
      </c>
      <c r="I34" s="33"/>
    </row>
    <row r="35" spans="1:9" x14ac:dyDescent="0.25">
      <c r="A35" s="39"/>
      <c r="B35" s="35" t="s">
        <v>41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0.02</v>
      </c>
      <c r="D36" s="4" t="s">
        <v>27</v>
      </c>
      <c r="E36" s="3">
        <v>0.224</v>
      </c>
      <c r="F36" s="3">
        <v>148.87</v>
      </c>
      <c r="G36" s="3"/>
      <c r="H36" s="3"/>
      <c r="I36" s="3">
        <v>33.35</v>
      </c>
    </row>
    <row r="37" spans="1:9" x14ac:dyDescent="0.25">
      <c r="A37" s="38">
        <v>70</v>
      </c>
      <c r="B37" s="40" t="s">
        <v>42</v>
      </c>
      <c r="C37" s="41"/>
      <c r="D37" s="41"/>
      <c r="E37" s="42"/>
      <c r="F37" s="40" t="s">
        <v>32</v>
      </c>
      <c r="G37" s="42"/>
      <c r="H37" s="33">
        <v>8</v>
      </c>
      <c r="I37" s="33"/>
    </row>
    <row r="38" spans="1:9" x14ac:dyDescent="0.25">
      <c r="A38" s="39"/>
      <c r="B38" s="35" t="s">
        <v>43</v>
      </c>
      <c r="C38" s="36"/>
      <c r="D38" s="36"/>
      <c r="E38" s="37"/>
      <c r="F38" s="35"/>
      <c r="G38" s="37"/>
      <c r="H38" s="34"/>
      <c r="I38" s="34"/>
    </row>
    <row r="39" spans="1:9" x14ac:dyDescent="0.25">
      <c r="A39" s="2"/>
      <c r="B39" s="2" t="s">
        <v>18</v>
      </c>
      <c r="C39" s="3">
        <v>0.54459999999999997</v>
      </c>
      <c r="D39" s="4" t="s">
        <v>19</v>
      </c>
      <c r="E39" s="3">
        <v>4.3567999999999998</v>
      </c>
      <c r="F39" s="3">
        <f>Arkusz2!C3</f>
        <v>0</v>
      </c>
      <c r="G39" s="5">
        <f>ROUND(E39*F39,2)</f>
        <v>0</v>
      </c>
      <c r="H39" s="3"/>
      <c r="I39" s="3"/>
    </row>
    <row r="40" spans="1:9" x14ac:dyDescent="0.25">
      <c r="A40" s="2"/>
      <c r="B40" s="2" t="s">
        <v>23</v>
      </c>
      <c r="C40" s="3">
        <v>0.5</v>
      </c>
      <c r="D40" s="4" t="s">
        <v>24</v>
      </c>
      <c r="E40" s="3"/>
      <c r="F40" s="3"/>
      <c r="G40" s="3"/>
      <c r="H40" s="3"/>
      <c r="I40" s="3"/>
    </row>
    <row r="41" spans="1:9" x14ac:dyDescent="0.25">
      <c r="A41" s="38">
        <v>80</v>
      </c>
      <c r="B41" s="40" t="s">
        <v>44</v>
      </c>
      <c r="C41" s="41"/>
      <c r="D41" s="41"/>
      <c r="E41" s="42"/>
      <c r="F41" s="40" t="s">
        <v>32</v>
      </c>
      <c r="G41" s="42"/>
      <c r="H41" s="33">
        <v>8</v>
      </c>
      <c r="I41" s="33"/>
    </row>
    <row r="42" spans="1:9" x14ac:dyDescent="0.25">
      <c r="A42" s="39"/>
      <c r="B42" s="35" t="s">
        <v>45</v>
      </c>
      <c r="C42" s="36"/>
      <c r="D42" s="36"/>
      <c r="E42" s="37"/>
      <c r="F42" s="35"/>
      <c r="G42" s="37"/>
      <c r="H42" s="34"/>
      <c r="I42" s="34"/>
    </row>
    <row r="43" spans="1:9" x14ac:dyDescent="0.25">
      <c r="A43" s="2"/>
      <c r="B43" s="2" t="s">
        <v>18</v>
      </c>
      <c r="C43" s="3">
        <v>3.6299999999999999E-2</v>
      </c>
      <c r="D43" s="4" t="s">
        <v>19</v>
      </c>
      <c r="E43" s="3">
        <v>4.3559999999999999</v>
      </c>
      <c r="F43" s="3">
        <f>Arkusz2!C3</f>
        <v>0</v>
      </c>
      <c r="G43" s="5">
        <f>ROUND(E43*F43,2)</f>
        <v>0</v>
      </c>
      <c r="H43" s="3"/>
      <c r="I43" s="3"/>
    </row>
    <row r="44" spans="1:9" x14ac:dyDescent="0.25">
      <c r="A44" s="2"/>
      <c r="B44" s="2" t="s">
        <v>23</v>
      </c>
      <c r="C44" s="3">
        <v>0.5</v>
      </c>
      <c r="D44" s="4" t="s">
        <v>24</v>
      </c>
      <c r="E44" s="3"/>
      <c r="F44" s="3"/>
      <c r="G44" s="3"/>
      <c r="H44" s="3"/>
      <c r="I44" s="3"/>
    </row>
    <row r="45" spans="1:9" x14ac:dyDescent="0.25">
      <c r="A45" s="38">
        <v>90</v>
      </c>
      <c r="B45" s="40" t="s">
        <v>37</v>
      </c>
      <c r="C45" s="41"/>
      <c r="D45" s="41"/>
      <c r="E45" s="42"/>
      <c r="F45" s="40" t="s">
        <v>22</v>
      </c>
      <c r="G45" s="42"/>
      <c r="H45" s="33">
        <v>2.4</v>
      </c>
      <c r="I45" s="33"/>
    </row>
    <row r="46" spans="1:9" x14ac:dyDescent="0.25">
      <c r="A46" s="39"/>
      <c r="B46" s="35" t="s">
        <v>38</v>
      </c>
      <c r="C46" s="36"/>
      <c r="D46" s="36"/>
      <c r="E46" s="37"/>
      <c r="F46" s="35"/>
      <c r="G46" s="37"/>
      <c r="H46" s="34"/>
      <c r="I46" s="34"/>
    </row>
    <row r="47" spans="1:9" x14ac:dyDescent="0.25">
      <c r="A47" s="2"/>
      <c r="B47" s="2" t="s">
        <v>18</v>
      </c>
      <c r="C47" s="3">
        <v>0.86</v>
      </c>
      <c r="D47" s="4" t="s">
        <v>19</v>
      </c>
      <c r="E47" s="3">
        <v>2.0640000000000001</v>
      </c>
      <c r="F47" s="3">
        <f>Arkusz2!C3</f>
        <v>0</v>
      </c>
      <c r="G47" s="5">
        <f>ROUND(E47*F47,2)</f>
        <v>0</v>
      </c>
      <c r="H47" s="3"/>
      <c r="I47" s="3"/>
    </row>
    <row r="48" spans="1:9" x14ac:dyDescent="0.25">
      <c r="A48" s="2" t="s">
        <v>25</v>
      </c>
      <c r="B48" s="2" t="s">
        <v>39</v>
      </c>
      <c r="C48" s="3">
        <v>0.5</v>
      </c>
      <c r="D48" s="4" t="s">
        <v>27</v>
      </c>
      <c r="E48" s="3">
        <v>1.2</v>
      </c>
      <c r="F48" s="3">
        <v>148.87</v>
      </c>
      <c r="G48" s="3"/>
      <c r="H48" s="3"/>
      <c r="I48" s="3">
        <v>178.64</v>
      </c>
    </row>
    <row r="49" spans="1:9" x14ac:dyDescent="0.25">
      <c r="A49" s="38">
        <v>100</v>
      </c>
      <c r="B49" s="40" t="s">
        <v>40</v>
      </c>
      <c r="C49" s="41"/>
      <c r="D49" s="41"/>
      <c r="E49" s="42"/>
      <c r="F49" s="40" t="s">
        <v>22</v>
      </c>
      <c r="G49" s="42"/>
      <c r="H49" s="33">
        <v>2.4</v>
      </c>
      <c r="I49" s="33"/>
    </row>
    <row r="50" spans="1:9" x14ac:dyDescent="0.25">
      <c r="A50" s="39"/>
      <c r="B50" s="35" t="s">
        <v>46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 t="s">
        <v>25</v>
      </c>
      <c r="B51" s="2" t="s">
        <v>39</v>
      </c>
      <c r="C51" s="3">
        <v>0.02</v>
      </c>
      <c r="D51" s="4" t="s">
        <v>27</v>
      </c>
      <c r="E51" s="3">
        <v>0.432</v>
      </c>
      <c r="F51" s="3">
        <v>148.87</v>
      </c>
      <c r="G51" s="3"/>
      <c r="H51" s="3"/>
      <c r="I51" s="3">
        <v>64.31</v>
      </c>
    </row>
    <row r="52" spans="1:9" x14ac:dyDescent="0.25">
      <c r="A52" s="38">
        <v>110</v>
      </c>
      <c r="B52" s="40" t="s">
        <v>47</v>
      </c>
      <c r="C52" s="41"/>
      <c r="D52" s="41"/>
      <c r="E52" s="42"/>
      <c r="F52" s="40" t="s">
        <v>22</v>
      </c>
      <c r="G52" s="42"/>
      <c r="H52" s="33">
        <v>8.32</v>
      </c>
      <c r="I52" s="33"/>
    </row>
    <row r="53" spans="1:9" x14ac:dyDescent="0.25">
      <c r="A53" s="39"/>
      <c r="B53" s="35" t="s">
        <v>48</v>
      </c>
      <c r="C53" s="36"/>
      <c r="D53" s="36"/>
      <c r="E53" s="37"/>
      <c r="F53" s="35"/>
      <c r="G53" s="37"/>
      <c r="H53" s="34"/>
      <c r="I53" s="34"/>
    </row>
    <row r="54" spans="1:9" x14ac:dyDescent="0.25">
      <c r="A54" s="2"/>
      <c r="B54" s="2" t="s">
        <v>18</v>
      </c>
      <c r="C54" s="3">
        <v>0.23</v>
      </c>
      <c r="D54" s="4" t="s">
        <v>19</v>
      </c>
      <c r="E54" s="3">
        <v>1.9136</v>
      </c>
      <c r="F54" s="3">
        <f>Arkusz2!C3</f>
        <v>0</v>
      </c>
      <c r="G54" s="5">
        <f>ROUND(E54*F54,2)</f>
        <v>0</v>
      </c>
      <c r="H54" s="3"/>
      <c r="I54" s="3"/>
    </row>
    <row r="55" spans="1:9" x14ac:dyDescent="0.25">
      <c r="A55" s="2" t="s">
        <v>25</v>
      </c>
      <c r="B55" s="2" t="s">
        <v>49</v>
      </c>
      <c r="C55" s="3">
        <v>9.8400000000000001E-2</v>
      </c>
      <c r="D55" s="4" t="s">
        <v>27</v>
      </c>
      <c r="E55" s="3">
        <v>0.81869999999999998</v>
      </c>
      <c r="F55" s="3">
        <v>143.91999999999999</v>
      </c>
      <c r="G55" s="3"/>
      <c r="H55" s="3"/>
      <c r="I55" s="3">
        <v>117.83</v>
      </c>
    </row>
    <row r="56" spans="1:9" x14ac:dyDescent="0.25">
      <c r="A56" s="2"/>
      <c r="B56" s="2" t="s">
        <v>39</v>
      </c>
      <c r="C56" s="3">
        <v>0.2283</v>
      </c>
      <c r="D56" s="4" t="s">
        <v>27</v>
      </c>
      <c r="E56" s="3">
        <v>1.8995</v>
      </c>
      <c r="F56" s="3">
        <v>148.87</v>
      </c>
      <c r="G56" s="3"/>
      <c r="H56" s="3"/>
      <c r="I56" s="3">
        <v>282.77999999999997</v>
      </c>
    </row>
    <row r="57" spans="1:9" x14ac:dyDescent="0.25">
      <c r="A57" s="38">
        <v>120</v>
      </c>
      <c r="B57" s="40" t="s">
        <v>50</v>
      </c>
      <c r="C57" s="41"/>
      <c r="D57" s="41"/>
      <c r="E57" s="42"/>
      <c r="F57" s="40" t="s">
        <v>22</v>
      </c>
      <c r="G57" s="42"/>
      <c r="H57" s="33">
        <v>2.08</v>
      </c>
      <c r="I57" s="33"/>
    </row>
    <row r="58" spans="1:9" x14ac:dyDescent="0.25">
      <c r="A58" s="39"/>
      <c r="B58" s="35" t="s">
        <v>51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3.2949999999999999</v>
      </c>
      <c r="D59" s="4" t="s">
        <v>19</v>
      </c>
      <c r="E59" s="3">
        <v>6.8536000000000001</v>
      </c>
      <c r="F59" s="3">
        <f>Arkusz2!C3</f>
        <v>0</v>
      </c>
      <c r="G59" s="5">
        <f>ROUND(E59*F59,2)</f>
        <v>0</v>
      </c>
      <c r="H59" s="3"/>
      <c r="I59" s="3"/>
    </row>
    <row r="60" spans="1:9" x14ac:dyDescent="0.25">
      <c r="A60" s="38">
        <v>130</v>
      </c>
      <c r="B60" s="40" t="s">
        <v>52</v>
      </c>
      <c r="C60" s="41"/>
      <c r="D60" s="41"/>
      <c r="E60" s="42"/>
      <c r="F60" s="40" t="s">
        <v>22</v>
      </c>
      <c r="G60" s="42"/>
      <c r="H60" s="33">
        <v>2.08</v>
      </c>
      <c r="I60" s="33"/>
    </row>
    <row r="61" spans="1:9" x14ac:dyDescent="0.25">
      <c r="A61" s="39"/>
      <c r="B61" s="35" t="s">
        <v>53</v>
      </c>
      <c r="C61" s="36"/>
      <c r="D61" s="36"/>
      <c r="E61" s="37"/>
      <c r="F61" s="35"/>
      <c r="G61" s="37"/>
      <c r="H61" s="34"/>
      <c r="I61" s="34"/>
    </row>
    <row r="62" spans="1:9" x14ac:dyDescent="0.25">
      <c r="A62" s="2"/>
      <c r="B62" s="2" t="s">
        <v>18</v>
      </c>
      <c r="C62" s="3">
        <v>3.8399999999999997E-2</v>
      </c>
      <c r="D62" s="4" t="s">
        <v>19</v>
      </c>
      <c r="E62" s="3">
        <v>7.9899999999999999E-2</v>
      </c>
      <c r="F62" s="3">
        <f>Arkusz2!C3</f>
        <v>0</v>
      </c>
      <c r="G62" s="5">
        <f>ROUND(E62*F62,2)</f>
        <v>0</v>
      </c>
      <c r="H62" s="3"/>
      <c r="I62" s="3"/>
    </row>
    <row r="63" spans="1:9" x14ac:dyDescent="0.25">
      <c r="A63" s="2" t="s">
        <v>25</v>
      </c>
      <c r="B63" s="2" t="s">
        <v>49</v>
      </c>
      <c r="C63" s="3">
        <v>6.8900000000000003E-2</v>
      </c>
      <c r="D63" s="4" t="s">
        <v>27</v>
      </c>
      <c r="E63" s="3">
        <v>0.14330000000000001</v>
      </c>
      <c r="F63" s="3">
        <v>143.91999999999999</v>
      </c>
      <c r="G63" s="3"/>
      <c r="H63" s="3"/>
      <c r="I63" s="3">
        <v>20.62</v>
      </c>
    </row>
    <row r="64" spans="1:9" ht="25.5" x14ac:dyDescent="0.25">
      <c r="A64" s="2"/>
      <c r="B64" s="2" t="s">
        <v>54</v>
      </c>
      <c r="C64" s="3">
        <v>2.6200000000000001E-2</v>
      </c>
      <c r="D64" s="4" t="s">
        <v>27</v>
      </c>
      <c r="E64" s="3">
        <v>5.45E-2</v>
      </c>
      <c r="F64" s="3">
        <v>141.06</v>
      </c>
      <c r="G64" s="3"/>
      <c r="H64" s="3"/>
      <c r="I64" s="3">
        <v>7.69</v>
      </c>
    </row>
    <row r="65" spans="1:9" x14ac:dyDescent="0.25">
      <c r="A65" s="2"/>
      <c r="B65" s="2" t="s">
        <v>39</v>
      </c>
      <c r="C65" s="3">
        <v>0.19420000000000001</v>
      </c>
      <c r="D65" s="4" t="s">
        <v>27</v>
      </c>
      <c r="E65" s="3">
        <v>0.40389999999999998</v>
      </c>
      <c r="F65" s="3">
        <v>148.87</v>
      </c>
      <c r="G65" s="3"/>
      <c r="H65" s="3"/>
      <c r="I65" s="3">
        <v>60.13</v>
      </c>
    </row>
    <row r="66" spans="1:9" x14ac:dyDescent="0.25">
      <c r="A66" s="38">
        <v>140</v>
      </c>
      <c r="B66" s="40" t="s">
        <v>55</v>
      </c>
      <c r="C66" s="41"/>
      <c r="D66" s="41"/>
      <c r="E66" s="42"/>
      <c r="F66" s="40" t="s">
        <v>22</v>
      </c>
      <c r="G66" s="42"/>
      <c r="H66" s="33">
        <v>10.4</v>
      </c>
      <c r="I66" s="33"/>
    </row>
    <row r="67" spans="1:9" x14ac:dyDescent="0.25">
      <c r="A67" s="39"/>
      <c r="B67" s="35" t="s">
        <v>56</v>
      </c>
      <c r="C67" s="36"/>
      <c r="D67" s="36"/>
      <c r="E67" s="37"/>
      <c r="F67" s="35"/>
      <c r="G67" s="37"/>
      <c r="H67" s="34"/>
      <c r="I67" s="34"/>
    </row>
    <row r="68" spans="1:9" x14ac:dyDescent="0.25">
      <c r="A68" s="2" t="s">
        <v>25</v>
      </c>
      <c r="B68" s="2" t="s">
        <v>39</v>
      </c>
      <c r="C68" s="3">
        <v>1.52E-2</v>
      </c>
      <c r="D68" s="4" t="s">
        <v>27</v>
      </c>
      <c r="E68" s="3">
        <v>2.8454000000000002</v>
      </c>
      <c r="F68" s="3">
        <v>148.87</v>
      </c>
      <c r="G68" s="3"/>
      <c r="H68" s="3"/>
      <c r="I68" s="3">
        <v>423.59</v>
      </c>
    </row>
    <row r="69" spans="1:9" x14ac:dyDescent="0.25">
      <c r="A69" s="38">
        <v>150</v>
      </c>
      <c r="B69" s="40" t="s">
        <v>57</v>
      </c>
      <c r="C69" s="41"/>
      <c r="D69" s="41"/>
      <c r="E69" s="42"/>
      <c r="F69" s="40" t="s">
        <v>58</v>
      </c>
      <c r="G69" s="42"/>
      <c r="H69" s="33">
        <v>2</v>
      </c>
      <c r="I69" s="51"/>
    </row>
    <row r="70" spans="1:9" x14ac:dyDescent="0.25">
      <c r="A70" s="39"/>
      <c r="B70" s="35" t="s">
        <v>59</v>
      </c>
      <c r="C70" s="36"/>
      <c r="D70" s="36"/>
      <c r="E70" s="37"/>
      <c r="F70" s="35"/>
      <c r="G70" s="37"/>
      <c r="H70" s="34"/>
      <c r="I70" s="52"/>
    </row>
    <row r="71" spans="1:9" x14ac:dyDescent="0.25">
      <c r="A71" s="2"/>
      <c r="B71" s="2" t="s">
        <v>18</v>
      </c>
      <c r="C71" s="3">
        <v>0.94699999999999995</v>
      </c>
      <c r="D71" s="4" t="s">
        <v>19</v>
      </c>
      <c r="E71" s="3">
        <v>1.8939999999999999</v>
      </c>
      <c r="F71" s="3">
        <f>Arkusz2!C3</f>
        <v>0</v>
      </c>
      <c r="G71" s="5">
        <f>ROUND(E71*F71,2)</f>
        <v>0</v>
      </c>
      <c r="H71" s="3"/>
      <c r="I71" s="3"/>
    </row>
    <row r="72" spans="1:9" x14ac:dyDescent="0.25">
      <c r="A72" s="2" t="s">
        <v>20</v>
      </c>
      <c r="B72" s="2" t="s">
        <v>60</v>
      </c>
      <c r="C72" s="3">
        <v>1</v>
      </c>
      <c r="D72" s="4" t="s">
        <v>58</v>
      </c>
      <c r="E72" s="3">
        <v>2</v>
      </c>
      <c r="F72" s="5">
        <v>1378.49</v>
      </c>
      <c r="G72" s="3"/>
      <c r="H72" s="5">
        <v>2756.98</v>
      </c>
      <c r="I72" s="3"/>
    </row>
    <row r="73" spans="1:9" x14ac:dyDescent="0.25">
      <c r="A73" s="2"/>
      <c r="B73" s="2" t="s">
        <v>23</v>
      </c>
      <c r="C73" s="3">
        <v>1.5</v>
      </c>
      <c r="D73" s="4" t="s">
        <v>24</v>
      </c>
      <c r="E73" s="3"/>
      <c r="F73" s="3"/>
      <c r="G73" s="3"/>
      <c r="H73" s="3">
        <v>41.35</v>
      </c>
      <c r="I73" s="3"/>
    </row>
    <row r="74" spans="1:9" x14ac:dyDescent="0.25">
      <c r="A74" s="2" t="s">
        <v>25</v>
      </c>
      <c r="B74" s="2" t="s">
        <v>61</v>
      </c>
      <c r="C74" s="3">
        <v>7.0000000000000007E-2</v>
      </c>
      <c r="D74" s="4" t="s">
        <v>27</v>
      </c>
      <c r="E74" s="3">
        <v>0.14000000000000001</v>
      </c>
      <c r="F74" s="3">
        <v>119.16</v>
      </c>
      <c r="G74" s="3"/>
      <c r="H74" s="3"/>
      <c r="I74" s="3">
        <v>16.68</v>
      </c>
    </row>
    <row r="75" spans="1:9" x14ac:dyDescent="0.25">
      <c r="A75" s="38">
        <v>160</v>
      </c>
      <c r="B75" s="40" t="s">
        <v>62</v>
      </c>
      <c r="C75" s="41"/>
      <c r="D75" s="41"/>
      <c r="E75" s="42"/>
      <c r="F75" s="40" t="s">
        <v>16</v>
      </c>
      <c r="G75" s="42"/>
      <c r="H75" s="33">
        <v>1</v>
      </c>
      <c r="I75" s="33"/>
    </row>
    <row r="76" spans="1:9" x14ac:dyDescent="0.25">
      <c r="A76" s="39"/>
      <c r="B76" s="35" t="s">
        <v>63</v>
      </c>
      <c r="C76" s="36"/>
      <c r="D76" s="36"/>
      <c r="E76" s="37"/>
      <c r="F76" s="35"/>
      <c r="G76" s="37"/>
      <c r="H76" s="34"/>
      <c r="I76" s="34"/>
    </row>
    <row r="77" spans="1:9" x14ac:dyDescent="0.25">
      <c r="A77" s="2"/>
      <c r="B77" s="2" t="s">
        <v>18</v>
      </c>
      <c r="C77" s="3">
        <v>0.27200000000000002</v>
      </c>
      <c r="D77" s="4" t="s">
        <v>19</v>
      </c>
      <c r="E77" s="3">
        <v>0.27200000000000002</v>
      </c>
      <c r="F77" s="3">
        <f>Arkusz2!C3</f>
        <v>0</v>
      </c>
      <c r="G77" s="5">
        <f>ROUND(E77*F77,2)</f>
        <v>0</v>
      </c>
      <c r="H77" s="3"/>
      <c r="I77" s="3"/>
    </row>
    <row r="78" spans="1:9" x14ac:dyDescent="0.25">
      <c r="A78" s="2" t="s">
        <v>20</v>
      </c>
      <c r="B78" s="2" t="s">
        <v>64</v>
      </c>
      <c r="C78" s="3">
        <v>1.02</v>
      </c>
      <c r="D78" s="4" t="s">
        <v>16</v>
      </c>
      <c r="E78" s="3">
        <v>1.02</v>
      </c>
      <c r="F78" s="3">
        <v>116.11</v>
      </c>
      <c r="G78" s="3"/>
      <c r="H78" s="3">
        <v>118.43</v>
      </c>
      <c r="I78" s="3"/>
    </row>
    <row r="79" spans="1:9" x14ac:dyDescent="0.25">
      <c r="A79" s="2"/>
      <c r="B79" s="2" t="s">
        <v>23</v>
      </c>
      <c r="C79" s="3">
        <v>1.5</v>
      </c>
      <c r="D79" s="4" t="s">
        <v>24</v>
      </c>
      <c r="E79" s="3"/>
      <c r="F79" s="3"/>
      <c r="G79" s="3"/>
      <c r="H79" s="3">
        <v>1.78</v>
      </c>
      <c r="I79" s="3"/>
    </row>
    <row r="80" spans="1:9" x14ac:dyDescent="0.25">
      <c r="A80" s="2" t="s">
        <v>25</v>
      </c>
      <c r="B80" s="2" t="s">
        <v>65</v>
      </c>
      <c r="C80" s="3">
        <v>3.2899999999999999E-2</v>
      </c>
      <c r="D80" s="4" t="s">
        <v>27</v>
      </c>
      <c r="E80" s="3">
        <v>3.2899999999999999E-2</v>
      </c>
      <c r="F80" s="3">
        <v>131.81</v>
      </c>
      <c r="G80" s="3"/>
      <c r="H80" s="3"/>
      <c r="I80" s="3">
        <v>4.34</v>
      </c>
    </row>
    <row r="81" spans="1:9" x14ac:dyDescent="0.25">
      <c r="A81" s="2"/>
      <c r="B81" s="2" t="s">
        <v>66</v>
      </c>
      <c r="C81" s="3">
        <v>3.7199999999999997E-2</v>
      </c>
      <c r="D81" s="4" t="s">
        <v>27</v>
      </c>
      <c r="E81" s="3">
        <v>3.7199999999999997E-2</v>
      </c>
      <c r="F81" s="3">
        <v>131.79</v>
      </c>
      <c r="G81" s="3"/>
      <c r="H81" s="3"/>
      <c r="I81" s="3">
        <v>4.9000000000000004</v>
      </c>
    </row>
    <row r="82" spans="1:9" x14ac:dyDescent="0.25">
      <c r="A82" s="38">
        <v>170</v>
      </c>
      <c r="B82" s="40" t="s">
        <v>67</v>
      </c>
      <c r="C82" s="41"/>
      <c r="D82" s="41"/>
      <c r="E82" s="42"/>
      <c r="F82" s="40" t="s">
        <v>58</v>
      </c>
      <c r="G82" s="42"/>
      <c r="H82" s="33">
        <v>2</v>
      </c>
      <c r="I82" s="33"/>
    </row>
    <row r="83" spans="1:9" x14ac:dyDescent="0.25">
      <c r="A83" s="39"/>
      <c r="B83" s="35" t="s">
        <v>68</v>
      </c>
      <c r="C83" s="36"/>
      <c r="D83" s="36"/>
      <c r="E83" s="37"/>
      <c r="F83" s="35"/>
      <c r="G83" s="37"/>
      <c r="H83" s="34"/>
      <c r="I83" s="34"/>
    </row>
    <row r="84" spans="1:9" ht="25.5" x14ac:dyDescent="0.25">
      <c r="A84" s="2" t="s">
        <v>20</v>
      </c>
      <c r="B84" s="2" t="s">
        <v>69</v>
      </c>
      <c r="C84" s="3">
        <v>1</v>
      </c>
      <c r="D84" s="4" t="s">
        <v>58</v>
      </c>
      <c r="E84" s="3">
        <v>2</v>
      </c>
      <c r="F84" s="3">
        <v>73.87</v>
      </c>
      <c r="G84" s="3"/>
      <c r="H84" s="3">
        <v>147.74</v>
      </c>
      <c r="I84" s="3"/>
    </row>
    <row r="85" spans="1:9" ht="25.5" x14ac:dyDescent="0.25">
      <c r="A85" s="2"/>
      <c r="B85" s="2" t="s">
        <v>70</v>
      </c>
      <c r="C85" s="3">
        <v>1</v>
      </c>
      <c r="D85" s="4" t="s">
        <v>58</v>
      </c>
      <c r="E85" s="3">
        <v>2</v>
      </c>
      <c r="F85" s="3">
        <v>168.88</v>
      </c>
      <c r="G85" s="3"/>
      <c r="H85" s="3">
        <v>337.76</v>
      </c>
      <c r="I85" s="3"/>
    </row>
    <row r="86" spans="1:9" x14ac:dyDescent="0.25">
      <c r="A86" s="2"/>
      <c r="B86" s="2" t="s">
        <v>23</v>
      </c>
      <c r="C86" s="3">
        <v>1.5</v>
      </c>
      <c r="D86" s="4" t="s">
        <v>24</v>
      </c>
      <c r="E86" s="3"/>
      <c r="F86" s="3"/>
      <c r="G86" s="3"/>
      <c r="H86" s="3">
        <v>7.28</v>
      </c>
      <c r="I86" s="3"/>
    </row>
    <row r="87" spans="1:9" x14ac:dyDescent="0.25">
      <c r="A87" s="2" t="s">
        <v>25</v>
      </c>
      <c r="B87" s="2" t="s">
        <v>61</v>
      </c>
      <c r="C87" s="3">
        <v>0.19400000000000001</v>
      </c>
      <c r="D87" s="4" t="s">
        <v>27</v>
      </c>
      <c r="E87" s="3">
        <v>0.38800000000000001</v>
      </c>
      <c r="F87" s="3">
        <v>119.16</v>
      </c>
      <c r="G87" s="3"/>
      <c r="H87" s="3"/>
      <c r="I87" s="3">
        <v>46.23</v>
      </c>
    </row>
    <row r="88" spans="1:9" x14ac:dyDescent="0.25">
      <c r="A88" s="38">
        <v>180</v>
      </c>
      <c r="B88" s="40" t="s">
        <v>71</v>
      </c>
      <c r="C88" s="41"/>
      <c r="D88" s="41"/>
      <c r="E88" s="42"/>
      <c r="F88" s="40" t="s">
        <v>72</v>
      </c>
      <c r="G88" s="42"/>
      <c r="H88" s="33">
        <v>2</v>
      </c>
      <c r="I88" s="33"/>
    </row>
    <row r="89" spans="1:9" x14ac:dyDescent="0.25">
      <c r="A89" s="39"/>
      <c r="B89" s="35" t="s">
        <v>73</v>
      </c>
      <c r="C89" s="36"/>
      <c r="D89" s="36"/>
      <c r="E89" s="37"/>
      <c r="F89" s="35"/>
      <c r="G89" s="37"/>
      <c r="H89" s="34"/>
      <c r="I89" s="34"/>
    </row>
    <row r="90" spans="1:9" x14ac:dyDescent="0.25">
      <c r="A90" s="2"/>
      <c r="B90" s="2" t="s">
        <v>18</v>
      </c>
      <c r="C90" s="3">
        <v>0.92</v>
      </c>
      <c r="D90" s="4" t="s">
        <v>19</v>
      </c>
      <c r="E90" s="3">
        <v>1.84</v>
      </c>
      <c r="F90" s="3">
        <f>Arkusz2!C3</f>
        <v>0</v>
      </c>
      <c r="G90" s="5">
        <f>ROUND(E90*F90,2)</f>
        <v>0</v>
      </c>
      <c r="H90" s="3"/>
      <c r="I90" s="3"/>
    </row>
    <row r="91" spans="1:9" x14ac:dyDescent="0.25">
      <c r="A91" s="2" t="s">
        <v>20</v>
      </c>
      <c r="B91" s="2" t="s">
        <v>74</v>
      </c>
      <c r="C91" s="3">
        <v>1</v>
      </c>
      <c r="D91" s="4" t="s">
        <v>58</v>
      </c>
      <c r="E91" s="3">
        <v>2</v>
      </c>
      <c r="F91" s="3">
        <v>101.08</v>
      </c>
      <c r="G91" s="3"/>
      <c r="H91" s="3">
        <v>202.16</v>
      </c>
      <c r="I91" s="3"/>
    </row>
    <row r="92" spans="1:9" x14ac:dyDescent="0.25">
      <c r="A92" s="2"/>
      <c r="B92" s="2" t="s">
        <v>23</v>
      </c>
      <c r="C92" s="3">
        <v>1.5</v>
      </c>
      <c r="D92" s="4" t="s">
        <v>24</v>
      </c>
      <c r="E92" s="3"/>
      <c r="F92" s="3"/>
      <c r="G92" s="3"/>
      <c r="H92" s="3">
        <v>3.03</v>
      </c>
      <c r="I92" s="3"/>
    </row>
    <row r="93" spans="1:9" x14ac:dyDescent="0.25">
      <c r="A93" s="2" t="s">
        <v>25</v>
      </c>
      <c r="B93" s="2" t="s">
        <v>75</v>
      </c>
      <c r="C93" s="3">
        <v>0.46</v>
      </c>
      <c r="D93" s="4" t="s">
        <v>27</v>
      </c>
      <c r="E93" s="3">
        <v>0.92</v>
      </c>
      <c r="F93" s="3">
        <v>28.43</v>
      </c>
      <c r="G93" s="3"/>
      <c r="H93" s="3"/>
      <c r="I93" s="3">
        <v>26.16</v>
      </c>
    </row>
    <row r="94" spans="1:9" x14ac:dyDescent="0.25">
      <c r="A94" s="2"/>
      <c r="B94" s="2" t="s">
        <v>76</v>
      </c>
      <c r="C94" s="3">
        <v>0.46</v>
      </c>
      <c r="D94" s="4" t="s">
        <v>27</v>
      </c>
      <c r="E94" s="3">
        <v>0.92</v>
      </c>
      <c r="F94" s="3">
        <v>11.58</v>
      </c>
      <c r="G94" s="3"/>
      <c r="H94" s="3"/>
      <c r="I94" s="3">
        <v>10.65</v>
      </c>
    </row>
    <row r="95" spans="1:9" x14ac:dyDescent="0.25">
      <c r="A95" s="38">
        <v>170</v>
      </c>
      <c r="B95" s="40" t="s">
        <v>77</v>
      </c>
      <c r="C95" s="41"/>
      <c r="D95" s="41"/>
      <c r="E95" s="42"/>
      <c r="F95" s="40" t="s">
        <v>32</v>
      </c>
      <c r="G95" s="42"/>
      <c r="H95" s="33">
        <v>4</v>
      </c>
      <c r="I95" s="33"/>
    </row>
    <row r="96" spans="1:9" x14ac:dyDescent="0.25">
      <c r="A96" s="39"/>
      <c r="B96" s="35" t="s">
        <v>78</v>
      </c>
      <c r="C96" s="36"/>
      <c r="D96" s="36"/>
      <c r="E96" s="37"/>
      <c r="F96" s="35"/>
      <c r="G96" s="37"/>
      <c r="H96" s="34"/>
      <c r="I96" s="34"/>
    </row>
    <row r="97" spans="1:9" x14ac:dyDescent="0.25">
      <c r="A97" s="2"/>
      <c r="B97" s="2" t="s">
        <v>18</v>
      </c>
      <c r="C97" s="3">
        <v>0.44790000000000002</v>
      </c>
      <c r="D97" s="4" t="s">
        <v>19</v>
      </c>
      <c r="E97" s="3">
        <v>3.5832000000000002</v>
      </c>
      <c r="F97" s="3">
        <f>Arkusz2!C3</f>
        <v>0</v>
      </c>
      <c r="G97" s="5">
        <f>ROUND(E97*F97,2)</f>
        <v>0</v>
      </c>
      <c r="H97" s="3"/>
      <c r="I97" s="3"/>
    </row>
    <row r="98" spans="1:9" x14ac:dyDescent="0.25">
      <c r="A98" s="2" t="s">
        <v>20</v>
      </c>
      <c r="B98" s="2" t="s">
        <v>79</v>
      </c>
      <c r="C98" s="3">
        <v>0.24399999999999999</v>
      </c>
      <c r="D98" s="4" t="s">
        <v>22</v>
      </c>
      <c r="E98" s="3">
        <v>1.952</v>
      </c>
      <c r="F98" s="3">
        <v>56.77</v>
      </c>
      <c r="G98" s="3"/>
      <c r="H98" s="3">
        <v>110.82</v>
      </c>
      <c r="I98" s="3"/>
    </row>
    <row r="99" spans="1:9" x14ac:dyDescent="0.25">
      <c r="A99" s="2"/>
      <c r="B99" s="2" t="s">
        <v>23</v>
      </c>
      <c r="C99" s="3">
        <v>2.5</v>
      </c>
      <c r="D99" s="4" t="s">
        <v>24</v>
      </c>
      <c r="E99" s="3"/>
      <c r="F99" s="3"/>
      <c r="G99" s="3"/>
      <c r="H99" s="3">
        <v>2.77</v>
      </c>
      <c r="I99" s="3"/>
    </row>
    <row r="100" spans="1:9" x14ac:dyDescent="0.25">
      <c r="A100" s="38">
        <v>180</v>
      </c>
      <c r="B100" s="40" t="s">
        <v>80</v>
      </c>
      <c r="C100" s="41"/>
      <c r="D100" s="41"/>
      <c r="E100" s="42"/>
      <c r="F100" s="40" t="s">
        <v>22</v>
      </c>
      <c r="G100" s="42"/>
      <c r="H100" s="33">
        <v>8.32</v>
      </c>
      <c r="I100" s="33"/>
    </row>
    <row r="101" spans="1:9" x14ac:dyDescent="0.25">
      <c r="A101" s="39"/>
      <c r="B101" s="35" t="s">
        <v>81</v>
      </c>
      <c r="C101" s="36"/>
      <c r="D101" s="36"/>
      <c r="E101" s="37"/>
      <c r="F101" s="35"/>
      <c r="G101" s="37"/>
      <c r="H101" s="34"/>
      <c r="I101" s="34"/>
    </row>
    <row r="102" spans="1:9" x14ac:dyDescent="0.25">
      <c r="A102" s="2"/>
      <c r="B102" s="2" t="s">
        <v>18</v>
      </c>
      <c r="C102" s="3">
        <v>0.22700000000000001</v>
      </c>
      <c r="D102" s="4" t="s">
        <v>19</v>
      </c>
      <c r="E102" s="3">
        <v>1.8886000000000001</v>
      </c>
      <c r="F102" s="3">
        <f>Arkusz2!C3</f>
        <v>0</v>
      </c>
      <c r="G102" s="5">
        <f>ROUND(E102*F102,2)</f>
        <v>0</v>
      </c>
      <c r="H102" s="3"/>
      <c r="I102" s="3"/>
    </row>
    <row r="103" spans="1:9" x14ac:dyDescent="0.25">
      <c r="A103" s="2" t="s">
        <v>20</v>
      </c>
      <c r="B103" s="2" t="s">
        <v>79</v>
      </c>
      <c r="C103" s="3">
        <v>1.2</v>
      </c>
      <c r="D103" s="4" t="s">
        <v>22</v>
      </c>
      <c r="E103" s="3">
        <v>9.984</v>
      </c>
      <c r="F103" s="3">
        <v>56.77</v>
      </c>
      <c r="G103" s="3"/>
      <c r="H103" s="3">
        <v>566.79</v>
      </c>
      <c r="I103" s="3"/>
    </row>
    <row r="104" spans="1:9" x14ac:dyDescent="0.25">
      <c r="A104" s="2" t="s">
        <v>25</v>
      </c>
      <c r="B104" s="2" t="s">
        <v>82</v>
      </c>
      <c r="C104" s="3">
        <v>0.13800000000000001</v>
      </c>
      <c r="D104" s="4" t="s">
        <v>27</v>
      </c>
      <c r="E104" s="3">
        <v>1.1482000000000001</v>
      </c>
      <c r="F104" s="3">
        <v>20.78</v>
      </c>
      <c r="G104" s="3"/>
      <c r="H104" s="3"/>
      <c r="I104" s="3">
        <v>23.86</v>
      </c>
    </row>
    <row r="105" spans="1:9" ht="25.5" x14ac:dyDescent="0.25">
      <c r="A105" s="2"/>
      <c r="B105" s="2" t="s">
        <v>54</v>
      </c>
      <c r="C105" s="3">
        <v>1.44E-2</v>
      </c>
      <c r="D105" s="4" t="s">
        <v>27</v>
      </c>
      <c r="E105" s="3">
        <v>0.1198</v>
      </c>
      <c r="F105" s="3">
        <v>141.06</v>
      </c>
      <c r="G105" s="3"/>
      <c r="H105" s="3"/>
      <c r="I105" s="3">
        <v>16.899999999999999</v>
      </c>
    </row>
    <row r="106" spans="1:9" x14ac:dyDescent="0.25">
      <c r="A106" s="38">
        <v>190</v>
      </c>
      <c r="B106" s="40" t="s">
        <v>83</v>
      </c>
      <c r="C106" s="41"/>
      <c r="D106" s="41"/>
      <c r="E106" s="42"/>
      <c r="F106" s="40" t="s">
        <v>22</v>
      </c>
      <c r="G106" s="42"/>
      <c r="H106" s="33">
        <v>2.08</v>
      </c>
      <c r="I106" s="33"/>
    </row>
    <row r="107" spans="1:9" x14ac:dyDescent="0.25">
      <c r="A107" s="39"/>
      <c r="B107" s="35" t="s">
        <v>84</v>
      </c>
      <c r="C107" s="36"/>
      <c r="D107" s="36"/>
      <c r="E107" s="37"/>
      <c r="F107" s="35"/>
      <c r="G107" s="37"/>
      <c r="H107" s="34"/>
      <c r="I107" s="34"/>
    </row>
    <row r="108" spans="1:9" x14ac:dyDescent="0.25">
      <c r="A108" s="2"/>
      <c r="B108" s="2" t="s">
        <v>18</v>
      </c>
      <c r="C108" s="3">
        <v>1.3561000000000001</v>
      </c>
      <c r="D108" s="4" t="s">
        <v>19</v>
      </c>
      <c r="E108" s="3">
        <v>2.8207</v>
      </c>
      <c r="F108" s="3">
        <f>Arkusz2!C3</f>
        <v>0</v>
      </c>
      <c r="G108" s="5">
        <f>ROUND(E108*F108,2)</f>
        <v>0</v>
      </c>
      <c r="H108" s="3"/>
      <c r="I108" s="3"/>
    </row>
    <row r="109" spans="1:9" x14ac:dyDescent="0.25">
      <c r="A109" s="2" t="s">
        <v>20</v>
      </c>
      <c r="B109" s="2" t="s">
        <v>79</v>
      </c>
      <c r="C109" s="3">
        <v>1.2</v>
      </c>
      <c r="D109" s="4" t="s">
        <v>22</v>
      </c>
      <c r="E109" s="3">
        <v>2.496</v>
      </c>
      <c r="F109" s="3">
        <v>56.77</v>
      </c>
      <c r="G109" s="3"/>
      <c r="H109" s="3">
        <v>141.69999999999999</v>
      </c>
      <c r="I109" s="3"/>
    </row>
    <row r="110" spans="1:9" x14ac:dyDescent="0.25">
      <c r="A110" s="38">
        <v>200</v>
      </c>
      <c r="B110" s="40" t="s">
        <v>85</v>
      </c>
      <c r="C110" s="41"/>
      <c r="D110" s="41"/>
      <c r="E110" s="42"/>
      <c r="F110" s="40" t="s">
        <v>32</v>
      </c>
      <c r="G110" s="42"/>
      <c r="H110" s="33">
        <v>8</v>
      </c>
      <c r="I110" s="33"/>
    </row>
    <row r="111" spans="1:9" x14ac:dyDescent="0.25">
      <c r="A111" s="39"/>
      <c r="B111" s="35" t="s">
        <v>86</v>
      </c>
      <c r="C111" s="36"/>
      <c r="D111" s="36"/>
      <c r="E111" s="37"/>
      <c r="F111" s="35"/>
      <c r="G111" s="37"/>
      <c r="H111" s="34"/>
      <c r="I111" s="34"/>
    </row>
    <row r="112" spans="1:9" x14ac:dyDescent="0.25">
      <c r="A112" s="2"/>
      <c r="B112" s="2" t="s">
        <v>18</v>
      </c>
      <c r="C112" s="3">
        <v>3.3300000000000003E-2</v>
      </c>
      <c r="D112" s="4" t="s">
        <v>19</v>
      </c>
      <c r="E112" s="3">
        <v>0.26640000000000003</v>
      </c>
      <c r="F112" s="3">
        <f>Arkusz2!C3</f>
        <v>0</v>
      </c>
      <c r="G112" s="5">
        <f>ROUND(E112*F112,2)</f>
        <v>0</v>
      </c>
      <c r="H112" s="3"/>
      <c r="I112" s="3"/>
    </row>
    <row r="113" spans="1:9" ht="25.5" x14ac:dyDescent="0.25">
      <c r="A113" s="2" t="s">
        <v>20</v>
      </c>
      <c r="B113" s="2" t="s">
        <v>87</v>
      </c>
      <c r="C113" s="3">
        <v>0.31819999999999998</v>
      </c>
      <c r="D113" s="4" t="s">
        <v>88</v>
      </c>
      <c r="E113" s="3">
        <v>2.5455999999999999</v>
      </c>
      <c r="F113" s="3">
        <v>129.80000000000001</v>
      </c>
      <c r="G113" s="3"/>
      <c r="H113" s="3">
        <v>330.42</v>
      </c>
      <c r="I113" s="3"/>
    </row>
    <row r="114" spans="1:9" x14ac:dyDescent="0.25">
      <c r="A114" s="2"/>
      <c r="B114" s="2" t="s">
        <v>21</v>
      </c>
      <c r="C114" s="3">
        <v>1.4999999999999999E-2</v>
      </c>
      <c r="D114" s="4" t="s">
        <v>22</v>
      </c>
      <c r="E114" s="3">
        <v>0.12</v>
      </c>
      <c r="F114" s="3">
        <v>6.61</v>
      </c>
      <c r="G114" s="3"/>
      <c r="H114" s="3">
        <v>0.79</v>
      </c>
      <c r="I114" s="3"/>
    </row>
    <row r="115" spans="1:9" x14ac:dyDescent="0.25">
      <c r="A115" s="2"/>
      <c r="B115" s="2" t="s">
        <v>23</v>
      </c>
      <c r="C115" s="3">
        <v>0.5</v>
      </c>
      <c r="D115" s="4" t="s">
        <v>24</v>
      </c>
      <c r="E115" s="3"/>
      <c r="F115" s="3"/>
      <c r="G115" s="3"/>
      <c r="H115" s="3">
        <v>1.66</v>
      </c>
      <c r="I115" s="3"/>
    </row>
    <row r="116" spans="1:9" ht="25.5" x14ac:dyDescent="0.25">
      <c r="A116" s="2" t="s">
        <v>25</v>
      </c>
      <c r="B116" s="2" t="s">
        <v>89</v>
      </c>
      <c r="C116" s="3">
        <v>2.7000000000000001E-3</v>
      </c>
      <c r="D116" s="4" t="s">
        <v>27</v>
      </c>
      <c r="E116" s="3">
        <v>2.1600000000000001E-2</v>
      </c>
      <c r="F116" s="3">
        <v>217.15</v>
      </c>
      <c r="G116" s="3"/>
      <c r="H116" s="3"/>
      <c r="I116" s="3">
        <v>4.6900000000000004</v>
      </c>
    </row>
    <row r="117" spans="1:9" x14ac:dyDescent="0.25">
      <c r="A117" s="2"/>
      <c r="B117" s="2" t="s">
        <v>90</v>
      </c>
      <c r="C117" s="3">
        <v>3.8699999999999998E-2</v>
      </c>
      <c r="D117" s="4" t="s">
        <v>27</v>
      </c>
      <c r="E117" s="3">
        <v>0.30959999999999999</v>
      </c>
      <c r="F117" s="3">
        <v>144.66</v>
      </c>
      <c r="G117" s="3"/>
      <c r="H117" s="3"/>
      <c r="I117" s="3">
        <v>44.79</v>
      </c>
    </row>
    <row r="118" spans="1:9" x14ac:dyDescent="0.25">
      <c r="A118" s="38">
        <v>210</v>
      </c>
      <c r="B118" s="40" t="s">
        <v>91</v>
      </c>
      <c r="C118" s="41"/>
      <c r="D118" s="41"/>
      <c r="E118" s="42"/>
      <c r="F118" s="40" t="s">
        <v>32</v>
      </c>
      <c r="G118" s="42"/>
      <c r="H118" s="33">
        <v>8</v>
      </c>
      <c r="I118" s="33"/>
    </row>
    <row r="119" spans="1:9" x14ac:dyDescent="0.25">
      <c r="A119" s="39"/>
      <c r="B119" s="35" t="s">
        <v>92</v>
      </c>
      <c r="C119" s="36"/>
      <c r="D119" s="36"/>
      <c r="E119" s="37"/>
      <c r="F119" s="35"/>
      <c r="G119" s="37"/>
      <c r="H119" s="34"/>
      <c r="I119" s="34"/>
    </row>
    <row r="120" spans="1:9" x14ac:dyDescent="0.25">
      <c r="A120" s="2"/>
      <c r="B120" s="2" t="s">
        <v>18</v>
      </c>
      <c r="C120" s="3">
        <v>3.04E-2</v>
      </c>
      <c r="D120" s="4" t="s">
        <v>19</v>
      </c>
      <c r="E120" s="3">
        <v>0.2432</v>
      </c>
      <c r="F120" s="3">
        <f>Arkusz2!C3</f>
        <v>0</v>
      </c>
      <c r="G120" s="5">
        <f>ROUND(E120*F120,2)</f>
        <v>0</v>
      </c>
      <c r="H120" s="3"/>
      <c r="I120" s="3"/>
    </row>
    <row r="121" spans="1:9" ht="25.5" x14ac:dyDescent="0.25">
      <c r="A121" s="2" t="s">
        <v>20</v>
      </c>
      <c r="B121" s="2" t="s">
        <v>87</v>
      </c>
      <c r="C121" s="3">
        <v>0.16969999999999999</v>
      </c>
      <c r="D121" s="4" t="s">
        <v>88</v>
      </c>
      <c r="E121" s="3">
        <v>1.3575999999999999</v>
      </c>
      <c r="F121" s="3">
        <v>129.80000000000001</v>
      </c>
      <c r="G121" s="3"/>
      <c r="H121" s="3">
        <v>176.22</v>
      </c>
      <c r="I121" s="3"/>
    </row>
    <row r="122" spans="1:9" x14ac:dyDescent="0.25">
      <c r="A122" s="2"/>
      <c r="B122" s="2" t="s">
        <v>93</v>
      </c>
      <c r="C122" s="3">
        <v>1.43E-2</v>
      </c>
      <c r="D122" s="4" t="s">
        <v>88</v>
      </c>
      <c r="E122" s="3">
        <v>0.1144</v>
      </c>
      <c r="F122" s="3">
        <v>44.64</v>
      </c>
      <c r="G122" s="3"/>
      <c r="H122" s="3">
        <v>5.1100000000000003</v>
      </c>
      <c r="I122" s="3"/>
    </row>
    <row r="123" spans="1:9" x14ac:dyDescent="0.25">
      <c r="A123" s="2"/>
      <c r="B123" s="2" t="s">
        <v>21</v>
      </c>
      <c r="C123" s="3">
        <v>8.0000000000000002E-3</v>
      </c>
      <c r="D123" s="4" t="s">
        <v>22</v>
      </c>
      <c r="E123" s="3">
        <v>6.4000000000000001E-2</v>
      </c>
      <c r="F123" s="3">
        <v>6.61</v>
      </c>
      <c r="G123" s="3"/>
      <c r="H123" s="3">
        <v>0.42</v>
      </c>
      <c r="I123" s="3"/>
    </row>
    <row r="124" spans="1:9" x14ac:dyDescent="0.25">
      <c r="A124" s="2"/>
      <c r="B124" s="2" t="s">
        <v>23</v>
      </c>
      <c r="C124" s="3">
        <v>0.5</v>
      </c>
      <c r="D124" s="4" t="s">
        <v>24</v>
      </c>
      <c r="E124" s="3"/>
      <c r="F124" s="3"/>
      <c r="G124" s="3"/>
      <c r="H124" s="3">
        <v>0.91</v>
      </c>
      <c r="I124" s="3"/>
    </row>
    <row r="125" spans="1:9" ht="25.5" x14ac:dyDescent="0.25">
      <c r="A125" s="2" t="s">
        <v>25</v>
      </c>
      <c r="B125" s="2" t="s">
        <v>89</v>
      </c>
      <c r="C125" s="3">
        <v>2.5000000000000001E-3</v>
      </c>
      <c r="D125" s="4" t="s">
        <v>27</v>
      </c>
      <c r="E125" s="3">
        <v>0.02</v>
      </c>
      <c r="F125" s="3">
        <v>217.15</v>
      </c>
      <c r="G125" s="3"/>
      <c r="H125" s="3"/>
      <c r="I125" s="3">
        <v>4.34</v>
      </c>
    </row>
    <row r="126" spans="1:9" x14ac:dyDescent="0.25">
      <c r="A126" s="2"/>
      <c r="B126" s="2" t="s">
        <v>90</v>
      </c>
      <c r="C126" s="3">
        <v>2.5600000000000001E-2</v>
      </c>
      <c r="D126" s="4" t="s">
        <v>27</v>
      </c>
      <c r="E126" s="3">
        <v>0.20480000000000001</v>
      </c>
      <c r="F126" s="3">
        <v>144.66</v>
      </c>
      <c r="G126" s="3"/>
      <c r="H126" s="3"/>
      <c r="I126" s="3">
        <v>29.63</v>
      </c>
    </row>
    <row r="127" spans="1:9" x14ac:dyDescent="0.25">
      <c r="A127" s="38">
        <v>220</v>
      </c>
      <c r="B127" s="40" t="s">
        <v>94</v>
      </c>
      <c r="C127" s="41"/>
      <c r="D127" s="41"/>
      <c r="E127" s="42"/>
      <c r="F127" s="40" t="s">
        <v>32</v>
      </c>
      <c r="G127" s="42"/>
      <c r="H127" s="33">
        <v>8</v>
      </c>
      <c r="I127" s="33"/>
    </row>
    <row r="128" spans="1:9" x14ac:dyDescent="0.25">
      <c r="A128" s="39"/>
      <c r="B128" s="35" t="s">
        <v>95</v>
      </c>
      <c r="C128" s="36"/>
      <c r="D128" s="36"/>
      <c r="E128" s="37"/>
      <c r="F128" s="35"/>
      <c r="G128" s="37"/>
      <c r="H128" s="34"/>
      <c r="I128" s="34"/>
    </row>
    <row r="129" spans="1:9" x14ac:dyDescent="0.25">
      <c r="A129" s="2"/>
      <c r="B129" s="2" t="s">
        <v>18</v>
      </c>
      <c r="C129" s="3">
        <v>1.1000000000000001E-3</v>
      </c>
      <c r="D129" s="4" t="s">
        <v>19</v>
      </c>
      <c r="E129" s="3">
        <v>6.1600000000000002E-2</v>
      </c>
      <c r="F129" s="3">
        <f>Arkusz2!C3</f>
        <v>0</v>
      </c>
      <c r="G129" s="5">
        <f>ROUND(E129*F129,2)</f>
        <v>0</v>
      </c>
      <c r="H129" s="3"/>
      <c r="I129" s="3"/>
    </row>
    <row r="130" spans="1:9" ht="25.5" x14ac:dyDescent="0.25">
      <c r="A130" s="2" t="s">
        <v>20</v>
      </c>
      <c r="B130" s="2" t="s">
        <v>87</v>
      </c>
      <c r="C130" s="3">
        <v>2.12E-2</v>
      </c>
      <c r="D130" s="4" t="s">
        <v>88</v>
      </c>
      <c r="E130" s="3">
        <v>1.1872</v>
      </c>
      <c r="F130" s="3">
        <v>129.80000000000001</v>
      </c>
      <c r="G130" s="3"/>
      <c r="H130" s="3">
        <v>154.1</v>
      </c>
      <c r="I130" s="3"/>
    </row>
    <row r="131" spans="1:9" x14ac:dyDescent="0.25">
      <c r="A131" s="2"/>
      <c r="B131" s="2" t="s">
        <v>21</v>
      </c>
      <c r="C131" s="3">
        <v>1E-3</v>
      </c>
      <c r="D131" s="4" t="s">
        <v>22</v>
      </c>
      <c r="E131" s="3">
        <v>5.6000000000000001E-2</v>
      </c>
      <c r="F131" s="3">
        <v>6.61</v>
      </c>
      <c r="G131" s="3"/>
      <c r="H131" s="3">
        <v>0.37</v>
      </c>
      <c r="I131" s="3"/>
    </row>
    <row r="132" spans="1:9" x14ac:dyDescent="0.25">
      <c r="A132" s="2"/>
      <c r="B132" s="2" t="s">
        <v>23</v>
      </c>
      <c r="C132" s="3">
        <v>0.5</v>
      </c>
      <c r="D132" s="4" t="s">
        <v>24</v>
      </c>
      <c r="E132" s="3"/>
      <c r="F132" s="3"/>
      <c r="G132" s="3"/>
      <c r="H132" s="3">
        <v>0.77</v>
      </c>
      <c r="I132" s="3"/>
    </row>
    <row r="133" spans="1:9" ht="25.5" x14ac:dyDescent="0.25">
      <c r="A133" s="2" t="s">
        <v>25</v>
      </c>
      <c r="B133" s="2" t="s">
        <v>89</v>
      </c>
      <c r="C133" s="3">
        <v>2.0000000000000001E-4</v>
      </c>
      <c r="D133" s="4" t="s">
        <v>27</v>
      </c>
      <c r="E133" s="3">
        <v>1.12E-2</v>
      </c>
      <c r="F133" s="3">
        <v>217.15</v>
      </c>
      <c r="G133" s="3"/>
      <c r="H133" s="3"/>
      <c r="I133" s="3">
        <v>2.4300000000000002</v>
      </c>
    </row>
    <row r="134" spans="1:9" x14ac:dyDescent="0.25">
      <c r="A134" s="2"/>
      <c r="B134" s="2" t="s">
        <v>90</v>
      </c>
      <c r="C134" s="3">
        <v>1.2999999999999999E-3</v>
      </c>
      <c r="D134" s="4" t="s">
        <v>27</v>
      </c>
      <c r="E134" s="3">
        <v>7.2800000000000004E-2</v>
      </c>
      <c r="F134" s="3">
        <v>144.66</v>
      </c>
      <c r="G134" s="3"/>
      <c r="H134" s="3"/>
      <c r="I134" s="3">
        <v>10.53</v>
      </c>
    </row>
    <row r="135" spans="1:9" x14ac:dyDescent="0.25">
      <c r="A135" s="38">
        <v>230</v>
      </c>
      <c r="B135" s="40" t="s">
        <v>96</v>
      </c>
      <c r="C135" s="41"/>
      <c r="D135" s="41"/>
      <c r="E135" s="42"/>
      <c r="F135" s="40" t="s">
        <v>32</v>
      </c>
      <c r="G135" s="42"/>
      <c r="H135" s="33">
        <v>8</v>
      </c>
      <c r="I135" s="33"/>
    </row>
    <row r="136" spans="1:9" x14ac:dyDescent="0.25">
      <c r="A136" s="39"/>
      <c r="B136" s="35" t="s">
        <v>97</v>
      </c>
      <c r="C136" s="36"/>
      <c r="D136" s="36"/>
      <c r="E136" s="37"/>
      <c r="F136" s="35"/>
      <c r="G136" s="37"/>
      <c r="H136" s="34"/>
      <c r="I136" s="34"/>
    </row>
    <row r="137" spans="1:9" x14ac:dyDescent="0.25">
      <c r="A137" s="2"/>
      <c r="B137" s="2" t="s">
        <v>18</v>
      </c>
      <c r="C137" s="3">
        <v>6.7900000000000002E-2</v>
      </c>
      <c r="D137" s="4" t="s">
        <v>19</v>
      </c>
      <c r="E137" s="3">
        <v>0.54320000000000002</v>
      </c>
      <c r="F137" s="3">
        <f>Arkusz2!C3</f>
        <v>0</v>
      </c>
      <c r="G137" s="5">
        <f>ROUND(E137*F137,2)</f>
        <v>0</v>
      </c>
      <c r="H137" s="3"/>
      <c r="I137" s="3"/>
    </row>
    <row r="138" spans="1:9" x14ac:dyDescent="0.25">
      <c r="A138" s="38">
        <v>240</v>
      </c>
      <c r="B138" s="40" t="s">
        <v>98</v>
      </c>
      <c r="C138" s="41"/>
      <c r="D138" s="41"/>
      <c r="E138" s="42"/>
      <c r="F138" s="40" t="s">
        <v>32</v>
      </c>
      <c r="G138" s="42"/>
      <c r="H138" s="33">
        <v>8</v>
      </c>
      <c r="I138" s="33"/>
    </row>
    <row r="139" spans="1:9" x14ac:dyDescent="0.25">
      <c r="A139" s="39"/>
      <c r="B139" s="35" t="s">
        <v>99</v>
      </c>
      <c r="C139" s="36"/>
      <c r="D139" s="36"/>
      <c r="E139" s="37"/>
      <c r="F139" s="35"/>
      <c r="G139" s="37"/>
      <c r="H139" s="34"/>
      <c r="I139" s="34"/>
    </row>
    <row r="140" spans="1:9" x14ac:dyDescent="0.25">
      <c r="A140" s="2"/>
      <c r="B140" s="2" t="s">
        <v>18</v>
      </c>
      <c r="C140" s="3">
        <v>9.4999999999999998E-3</v>
      </c>
      <c r="D140" s="4" t="s">
        <v>19</v>
      </c>
      <c r="E140" s="3">
        <v>7.5999999999999998E-2</v>
      </c>
      <c r="F140" s="3">
        <f>Arkusz2!C3</f>
        <v>0</v>
      </c>
      <c r="G140" s="5">
        <f>ROUND(E140*F140,2)</f>
        <v>0</v>
      </c>
      <c r="H140" s="3"/>
      <c r="I140" s="3"/>
    </row>
    <row r="141" spans="1:9" x14ac:dyDescent="0.25">
      <c r="A141" s="2" t="s">
        <v>20</v>
      </c>
      <c r="B141" s="2" t="s">
        <v>100</v>
      </c>
      <c r="C141" s="3">
        <v>0.51</v>
      </c>
      <c r="D141" s="4" t="s">
        <v>101</v>
      </c>
      <c r="E141" s="3">
        <v>4.08</v>
      </c>
      <c r="F141" s="3">
        <v>2.74</v>
      </c>
      <c r="G141" s="3"/>
      <c r="H141" s="3">
        <v>11.18</v>
      </c>
      <c r="I141" s="3"/>
    </row>
    <row r="142" spans="1:9" ht="25.5" x14ac:dyDescent="0.25">
      <c r="A142" s="2"/>
      <c r="B142" s="2" t="s">
        <v>102</v>
      </c>
      <c r="C142" s="3">
        <v>1.7999999999999999E-2</v>
      </c>
      <c r="D142" s="4" t="s">
        <v>101</v>
      </c>
      <c r="E142" s="3">
        <v>0.14399999999999999</v>
      </c>
      <c r="F142" s="3">
        <v>6.27</v>
      </c>
      <c r="G142" s="3"/>
      <c r="H142" s="3">
        <v>0.9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0.06</v>
      </c>
      <c r="I143" s="3"/>
    </row>
    <row r="144" spans="1:9" ht="25.5" x14ac:dyDescent="0.25">
      <c r="A144" s="2" t="s">
        <v>25</v>
      </c>
      <c r="B144" s="2" t="s">
        <v>103</v>
      </c>
      <c r="C144" s="3">
        <v>1.2200000000000001E-2</v>
      </c>
      <c r="D144" s="4" t="s">
        <v>27</v>
      </c>
      <c r="E144" s="3">
        <v>9.7600000000000006E-2</v>
      </c>
      <c r="F144" s="3">
        <v>21.09</v>
      </c>
      <c r="G144" s="3"/>
      <c r="H144" s="3"/>
      <c r="I144" s="3">
        <v>2.06</v>
      </c>
    </row>
    <row r="145" spans="1:9" x14ac:dyDescent="0.25">
      <c r="A145" s="2"/>
      <c r="B145" s="2" t="s">
        <v>104</v>
      </c>
      <c r="C145" s="3">
        <v>1.2200000000000001E-2</v>
      </c>
      <c r="D145" s="4" t="s">
        <v>27</v>
      </c>
      <c r="E145" s="3">
        <v>9.7600000000000006E-2</v>
      </c>
      <c r="F145" s="3">
        <v>78.02</v>
      </c>
      <c r="G145" s="3"/>
      <c r="H145" s="3"/>
      <c r="I145" s="3">
        <v>7.61</v>
      </c>
    </row>
    <row r="146" spans="1:9" x14ac:dyDescent="0.25">
      <c r="A146" s="38">
        <v>250</v>
      </c>
      <c r="B146" s="40" t="s">
        <v>105</v>
      </c>
      <c r="C146" s="41"/>
      <c r="D146" s="41"/>
      <c r="E146" s="42"/>
      <c r="F146" s="40" t="s">
        <v>32</v>
      </c>
      <c r="G146" s="42"/>
      <c r="H146" s="33">
        <v>8</v>
      </c>
      <c r="I146" s="33"/>
    </row>
    <row r="147" spans="1:9" x14ac:dyDescent="0.25">
      <c r="A147" s="50"/>
      <c r="B147" s="47" t="s">
        <v>106</v>
      </c>
      <c r="C147" s="48"/>
      <c r="D147" s="48"/>
      <c r="E147" s="49"/>
      <c r="F147" s="47"/>
      <c r="G147" s="49"/>
      <c r="H147" s="46"/>
      <c r="I147" s="46"/>
    </row>
    <row r="148" spans="1:9" x14ac:dyDescent="0.25">
      <c r="A148" s="39"/>
      <c r="B148" s="35" t="s">
        <v>107</v>
      </c>
      <c r="C148" s="36"/>
      <c r="D148" s="36"/>
      <c r="E148" s="37"/>
      <c r="F148" s="35"/>
      <c r="G148" s="37"/>
      <c r="H148" s="34"/>
      <c r="I148" s="34"/>
    </row>
    <row r="149" spans="1:9" x14ac:dyDescent="0.25">
      <c r="A149" s="2"/>
      <c r="B149" s="2" t="s">
        <v>18</v>
      </c>
      <c r="C149" s="3">
        <v>0.1193</v>
      </c>
      <c r="D149" s="4" t="s">
        <v>19</v>
      </c>
      <c r="E149" s="3">
        <v>0.95440000000000003</v>
      </c>
      <c r="F149" s="3">
        <f>Arkusz2!C3</f>
        <v>0</v>
      </c>
      <c r="G149" s="5">
        <f>ROUND(E149*F149,2)</f>
        <v>0</v>
      </c>
      <c r="H149" s="3"/>
      <c r="I149" s="3"/>
    </row>
    <row r="150" spans="1:9" x14ac:dyDescent="0.25">
      <c r="A150" s="2" t="s">
        <v>20</v>
      </c>
      <c r="B150" s="2" t="s">
        <v>108</v>
      </c>
      <c r="C150" s="3">
        <v>7.4999999999999997E-2</v>
      </c>
      <c r="D150" s="4" t="s">
        <v>88</v>
      </c>
      <c r="E150" s="3">
        <v>0.6</v>
      </c>
      <c r="F150" s="3">
        <v>335.78</v>
      </c>
      <c r="G150" s="3"/>
      <c r="H150" s="3">
        <v>201.47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1.01</v>
      </c>
      <c r="I151" s="3"/>
    </row>
    <row r="152" spans="1:9" x14ac:dyDescent="0.25">
      <c r="A152" s="2" t="s">
        <v>25</v>
      </c>
      <c r="B152" s="2" t="s">
        <v>109</v>
      </c>
      <c r="C152" s="3">
        <v>1.66E-2</v>
      </c>
      <c r="D152" s="4" t="s">
        <v>27</v>
      </c>
      <c r="E152" s="3">
        <v>0.1328</v>
      </c>
      <c r="F152" s="3">
        <v>123.58</v>
      </c>
      <c r="G152" s="3"/>
      <c r="H152" s="3"/>
      <c r="I152" s="3">
        <v>16.41</v>
      </c>
    </row>
    <row r="153" spans="1:9" x14ac:dyDescent="0.25">
      <c r="A153" s="38">
        <v>260</v>
      </c>
      <c r="B153" s="40" t="s">
        <v>110</v>
      </c>
      <c r="C153" s="41"/>
      <c r="D153" s="41"/>
      <c r="E153" s="42"/>
      <c r="F153" s="40" t="s">
        <v>32</v>
      </c>
      <c r="G153" s="42"/>
      <c r="H153" s="33">
        <v>8</v>
      </c>
      <c r="I153" s="33"/>
    </row>
    <row r="154" spans="1:9" x14ac:dyDescent="0.25">
      <c r="A154" s="39"/>
      <c r="B154" s="35" t="s">
        <v>111</v>
      </c>
      <c r="C154" s="36"/>
      <c r="D154" s="36"/>
      <c r="E154" s="37"/>
      <c r="F154" s="35"/>
      <c r="G154" s="37"/>
      <c r="H154" s="34"/>
      <c r="I154" s="34"/>
    </row>
    <row r="155" spans="1:9" x14ac:dyDescent="0.25">
      <c r="A155" s="2"/>
      <c r="B155" s="2" t="s">
        <v>18</v>
      </c>
      <c r="C155" s="3">
        <v>3.4500000000000003E-2</v>
      </c>
      <c r="D155" s="4" t="s">
        <v>19</v>
      </c>
      <c r="E155" s="3">
        <v>0.55200000000000005</v>
      </c>
      <c r="F155" s="3">
        <f>Arkusz2!C3</f>
        <v>0</v>
      </c>
      <c r="G155" s="5">
        <f>ROUND(E155*F155,2)</f>
        <v>0</v>
      </c>
      <c r="H155" s="3"/>
      <c r="I155" s="3"/>
    </row>
    <row r="156" spans="1:9" x14ac:dyDescent="0.25">
      <c r="A156" s="2" t="s">
        <v>20</v>
      </c>
      <c r="B156" s="2" t="s">
        <v>108</v>
      </c>
      <c r="C156" s="3">
        <v>2.5000000000000001E-2</v>
      </c>
      <c r="D156" s="4" t="s">
        <v>88</v>
      </c>
      <c r="E156" s="3">
        <v>0.4</v>
      </c>
      <c r="F156" s="3">
        <v>335.78</v>
      </c>
      <c r="G156" s="3"/>
      <c r="H156" s="3">
        <v>134.31</v>
      </c>
      <c r="I156" s="3"/>
    </row>
    <row r="157" spans="1:9" x14ac:dyDescent="0.25">
      <c r="A157" s="2"/>
      <c r="B157" s="2" t="s">
        <v>23</v>
      </c>
      <c r="C157" s="3">
        <v>0.5</v>
      </c>
      <c r="D157" s="4" t="s">
        <v>24</v>
      </c>
      <c r="E157" s="3"/>
      <c r="F157" s="3"/>
      <c r="G157" s="3"/>
      <c r="H157" s="3">
        <v>0.67</v>
      </c>
      <c r="I157" s="3"/>
    </row>
    <row r="158" spans="1:9" ht="15.75" customHeight="1" x14ac:dyDescent="0.25">
      <c r="A158" s="2" t="s">
        <v>25</v>
      </c>
      <c r="B158" s="2" t="s">
        <v>109</v>
      </c>
      <c r="C158" s="3">
        <v>5.4000000000000003E-3</v>
      </c>
      <c r="D158" s="4" t="s">
        <v>27</v>
      </c>
      <c r="E158" s="3">
        <v>8.6400000000000005E-2</v>
      </c>
      <c r="F158" s="3">
        <v>123.58</v>
      </c>
      <c r="G158" s="3"/>
      <c r="H158" s="3"/>
      <c r="I158" s="3">
        <v>10.68</v>
      </c>
    </row>
    <row r="159" spans="1:9" x14ac:dyDescent="0.25">
      <c r="A159" s="38">
        <v>270</v>
      </c>
      <c r="B159" s="40" t="s">
        <v>112</v>
      </c>
      <c r="C159" s="41"/>
      <c r="D159" s="41"/>
      <c r="E159" s="42"/>
      <c r="F159" s="40" t="s">
        <v>32</v>
      </c>
      <c r="G159" s="42"/>
      <c r="H159" s="33">
        <v>8</v>
      </c>
      <c r="I159" s="33"/>
    </row>
    <row r="160" spans="1:9" x14ac:dyDescent="0.25">
      <c r="A160" s="39"/>
      <c r="B160" s="35" t="s">
        <v>113</v>
      </c>
      <c r="C160" s="36"/>
      <c r="D160" s="36"/>
      <c r="E160" s="37"/>
      <c r="F160" s="35"/>
      <c r="G160" s="37"/>
      <c r="H160" s="34"/>
      <c r="I160" s="34"/>
    </row>
    <row r="161" spans="1:9" x14ac:dyDescent="0.25">
      <c r="A161" s="2"/>
      <c r="B161" s="2" t="s">
        <v>18</v>
      </c>
      <c r="C161" s="3">
        <v>2.7199999999999998E-2</v>
      </c>
      <c r="D161" s="4" t="s">
        <v>19</v>
      </c>
      <c r="E161" s="3">
        <v>0.21759999999999999</v>
      </c>
      <c r="F161" s="3">
        <f>Arkusz2!C3</f>
        <v>0</v>
      </c>
      <c r="G161" s="5">
        <f>ROUND(E161*F161,2)</f>
        <v>0</v>
      </c>
      <c r="H161" s="3"/>
      <c r="I161" s="3"/>
    </row>
    <row r="162" spans="1:9" x14ac:dyDescent="0.25">
      <c r="A162" s="38">
        <v>280</v>
      </c>
      <c r="B162" s="40" t="s">
        <v>98</v>
      </c>
      <c r="C162" s="41"/>
      <c r="D162" s="41"/>
      <c r="E162" s="42"/>
      <c r="F162" s="40" t="s">
        <v>32</v>
      </c>
      <c r="G162" s="42"/>
      <c r="H162" s="33">
        <v>8</v>
      </c>
      <c r="I162" s="33"/>
    </row>
    <row r="163" spans="1:9" x14ac:dyDescent="0.25">
      <c r="A163" s="39"/>
      <c r="B163" s="35" t="s">
        <v>99</v>
      </c>
      <c r="C163" s="36"/>
      <c r="D163" s="36"/>
      <c r="E163" s="37"/>
      <c r="F163" s="35"/>
      <c r="G163" s="37"/>
      <c r="H163" s="34"/>
      <c r="I163" s="34"/>
    </row>
    <row r="164" spans="1:9" x14ac:dyDescent="0.25">
      <c r="A164" s="2"/>
      <c r="B164" s="2" t="s">
        <v>18</v>
      </c>
      <c r="C164" s="3">
        <v>9.4999999999999998E-3</v>
      </c>
      <c r="D164" s="4" t="s">
        <v>19</v>
      </c>
      <c r="E164" s="3">
        <v>7.5999999999999998E-2</v>
      </c>
      <c r="F164" s="3">
        <f>Arkusz2!C3</f>
        <v>0</v>
      </c>
      <c r="G164" s="5">
        <f>ROUND(E164*F164,2)</f>
        <v>0</v>
      </c>
      <c r="H164" s="3"/>
      <c r="I164" s="3"/>
    </row>
    <row r="165" spans="1:9" x14ac:dyDescent="0.25">
      <c r="A165" s="2" t="s">
        <v>20</v>
      </c>
      <c r="B165" s="2" t="s">
        <v>100</v>
      </c>
      <c r="C165" s="3">
        <v>0.51</v>
      </c>
      <c r="D165" s="4" t="s">
        <v>101</v>
      </c>
      <c r="E165" s="3">
        <v>4.08</v>
      </c>
      <c r="F165" s="3">
        <v>2.74</v>
      </c>
      <c r="G165" s="3"/>
      <c r="H165" s="3">
        <v>11.18</v>
      </c>
      <c r="I165" s="3"/>
    </row>
    <row r="166" spans="1:9" ht="25.5" x14ac:dyDescent="0.25">
      <c r="A166" s="2"/>
      <c r="B166" s="2" t="s">
        <v>102</v>
      </c>
      <c r="C166" s="3">
        <v>1.7999999999999999E-2</v>
      </c>
      <c r="D166" s="4" t="s">
        <v>101</v>
      </c>
      <c r="E166" s="3">
        <v>0.14399999999999999</v>
      </c>
      <c r="F166" s="3">
        <v>6.27</v>
      </c>
      <c r="G166" s="3"/>
      <c r="H166" s="3">
        <v>0.9</v>
      </c>
      <c r="I166" s="3"/>
    </row>
    <row r="167" spans="1:9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0.06</v>
      </c>
      <c r="I167" s="3"/>
    </row>
    <row r="168" spans="1:9" ht="25.5" x14ac:dyDescent="0.25">
      <c r="A168" s="2" t="s">
        <v>25</v>
      </c>
      <c r="B168" s="2" t="s">
        <v>103</v>
      </c>
      <c r="C168" s="3">
        <v>1.2200000000000001E-2</v>
      </c>
      <c r="D168" s="4" t="s">
        <v>27</v>
      </c>
      <c r="E168" s="3">
        <v>9.7600000000000006E-2</v>
      </c>
      <c r="F168" s="3">
        <v>21.09</v>
      </c>
      <c r="G168" s="3"/>
      <c r="H168" s="3"/>
      <c r="I168" s="3">
        <v>2.06</v>
      </c>
    </row>
    <row r="169" spans="1:9" x14ac:dyDescent="0.25">
      <c r="A169" s="2"/>
      <c r="B169" s="2" t="s">
        <v>104</v>
      </c>
      <c r="C169" s="3">
        <v>1.2200000000000001E-2</v>
      </c>
      <c r="D169" s="4" t="s">
        <v>27</v>
      </c>
      <c r="E169" s="3">
        <v>9.7600000000000006E-2</v>
      </c>
      <c r="F169" s="3">
        <v>78.02</v>
      </c>
      <c r="G169" s="3"/>
      <c r="H169" s="3"/>
      <c r="I169" s="3">
        <v>7.61</v>
      </c>
    </row>
    <row r="170" spans="1:9" x14ac:dyDescent="0.25">
      <c r="A170" s="38">
        <v>290</v>
      </c>
      <c r="B170" s="40" t="s">
        <v>105</v>
      </c>
      <c r="C170" s="41"/>
      <c r="D170" s="41"/>
      <c r="E170" s="42"/>
      <c r="F170" s="40" t="s">
        <v>32</v>
      </c>
      <c r="G170" s="42"/>
      <c r="H170" s="33">
        <v>8</v>
      </c>
      <c r="I170" s="33"/>
    </row>
    <row r="171" spans="1:9" x14ac:dyDescent="0.25">
      <c r="A171" s="50"/>
      <c r="B171" s="47" t="s">
        <v>106</v>
      </c>
      <c r="C171" s="48"/>
      <c r="D171" s="48"/>
      <c r="E171" s="49"/>
      <c r="F171" s="47"/>
      <c r="G171" s="49"/>
      <c r="H171" s="46"/>
      <c r="I171" s="46"/>
    </row>
    <row r="172" spans="1:9" x14ac:dyDescent="0.25">
      <c r="A172" s="39"/>
      <c r="B172" s="35" t="s">
        <v>114</v>
      </c>
      <c r="C172" s="36"/>
      <c r="D172" s="36"/>
      <c r="E172" s="37"/>
      <c r="F172" s="35"/>
      <c r="G172" s="37"/>
      <c r="H172" s="34"/>
      <c r="I172" s="34"/>
    </row>
    <row r="173" spans="1:9" x14ac:dyDescent="0.25">
      <c r="A173" s="2"/>
      <c r="B173" s="2" t="s">
        <v>18</v>
      </c>
      <c r="C173" s="3">
        <v>0.1193</v>
      </c>
      <c r="D173" s="4" t="s">
        <v>19</v>
      </c>
      <c r="E173" s="3">
        <v>0.95440000000000003</v>
      </c>
      <c r="F173" s="3">
        <f>Arkusz2!C3</f>
        <v>0</v>
      </c>
      <c r="G173" s="5">
        <f>ROUND(E173*F173,2)</f>
        <v>0</v>
      </c>
      <c r="H173" s="3"/>
      <c r="I173" s="3"/>
    </row>
    <row r="174" spans="1:9" x14ac:dyDescent="0.25">
      <c r="A174" s="2" t="s">
        <v>20</v>
      </c>
      <c r="B174" s="2" t="s">
        <v>115</v>
      </c>
      <c r="C174" s="3">
        <v>7.4999999999999997E-2</v>
      </c>
      <c r="D174" s="4" t="s">
        <v>88</v>
      </c>
      <c r="E174" s="3">
        <v>0.6</v>
      </c>
      <c r="F174" s="3">
        <v>349.86</v>
      </c>
      <c r="G174" s="3"/>
      <c r="H174" s="3">
        <v>209.92</v>
      </c>
      <c r="I174" s="3"/>
    </row>
    <row r="175" spans="1:9" x14ac:dyDescent="0.25">
      <c r="A175" s="2"/>
      <c r="B175" s="2" t="s">
        <v>23</v>
      </c>
      <c r="C175" s="3">
        <v>0.5</v>
      </c>
      <c r="D175" s="4" t="s">
        <v>24</v>
      </c>
      <c r="E175" s="3"/>
      <c r="F175" s="3"/>
      <c r="G175" s="3"/>
      <c r="H175" s="3">
        <v>1.05</v>
      </c>
      <c r="I175" s="3"/>
    </row>
    <row r="176" spans="1:9" x14ac:dyDescent="0.25">
      <c r="A176" s="2" t="s">
        <v>25</v>
      </c>
      <c r="B176" s="2" t="s">
        <v>109</v>
      </c>
      <c r="C176" s="3">
        <v>1.66E-2</v>
      </c>
      <c r="D176" s="4" t="s">
        <v>27</v>
      </c>
      <c r="E176" s="3">
        <v>0.1328</v>
      </c>
      <c r="F176" s="3">
        <v>123.58</v>
      </c>
      <c r="G176" s="3"/>
      <c r="H176" s="3"/>
      <c r="I176" s="3">
        <v>16.41</v>
      </c>
    </row>
    <row r="177" spans="1:9" x14ac:dyDescent="0.25">
      <c r="A177" s="38">
        <v>300</v>
      </c>
      <c r="B177" s="40" t="s">
        <v>110</v>
      </c>
      <c r="C177" s="41"/>
      <c r="D177" s="41"/>
      <c r="E177" s="42"/>
      <c r="F177" s="40" t="s">
        <v>32</v>
      </c>
      <c r="G177" s="42"/>
      <c r="H177" s="33">
        <v>8</v>
      </c>
      <c r="I177" s="33"/>
    </row>
    <row r="178" spans="1:9" x14ac:dyDescent="0.25">
      <c r="A178" s="39"/>
      <c r="B178" s="35" t="s">
        <v>111</v>
      </c>
      <c r="C178" s="36"/>
      <c r="D178" s="36"/>
      <c r="E178" s="37"/>
      <c r="F178" s="35"/>
      <c r="G178" s="37"/>
      <c r="H178" s="34"/>
      <c r="I178" s="34"/>
    </row>
    <row r="179" spans="1:9" x14ac:dyDescent="0.25">
      <c r="A179" s="2"/>
      <c r="B179" s="2" t="s">
        <v>18</v>
      </c>
      <c r="C179" s="3">
        <v>3.4500000000000003E-2</v>
      </c>
      <c r="D179" s="4" t="s">
        <v>19</v>
      </c>
      <c r="E179" s="3">
        <v>0.55200000000000005</v>
      </c>
      <c r="F179" s="3">
        <f>Arkusz2!C3</f>
        <v>0</v>
      </c>
      <c r="G179" s="5">
        <f>ROUND(E179*F179,2)</f>
        <v>0</v>
      </c>
      <c r="H179" s="3"/>
      <c r="I179" s="3"/>
    </row>
    <row r="180" spans="1:9" x14ac:dyDescent="0.25">
      <c r="A180" s="2" t="s">
        <v>20</v>
      </c>
      <c r="B180" s="2" t="s">
        <v>115</v>
      </c>
      <c r="C180" s="3">
        <v>2.5000000000000001E-2</v>
      </c>
      <c r="D180" s="4" t="s">
        <v>88</v>
      </c>
      <c r="E180" s="3">
        <v>0.4</v>
      </c>
      <c r="F180" s="3">
        <v>349.86</v>
      </c>
      <c r="G180" s="3"/>
      <c r="H180" s="3">
        <v>139.94</v>
      </c>
      <c r="I180" s="3"/>
    </row>
    <row r="181" spans="1:9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>
        <v>0.7</v>
      </c>
      <c r="I181" s="3"/>
    </row>
    <row r="182" spans="1:9" x14ac:dyDescent="0.25">
      <c r="A182" s="2" t="s">
        <v>25</v>
      </c>
      <c r="B182" s="2" t="s">
        <v>109</v>
      </c>
      <c r="C182" s="3">
        <v>5.4000000000000003E-3</v>
      </c>
      <c r="D182" s="4" t="s">
        <v>27</v>
      </c>
      <c r="E182" s="3">
        <v>8.6400000000000005E-2</v>
      </c>
      <c r="F182" s="3">
        <v>123.58</v>
      </c>
      <c r="G182" s="3"/>
      <c r="H182" s="3"/>
      <c r="I182" s="3">
        <v>10.68</v>
      </c>
    </row>
    <row r="183" spans="1:9" x14ac:dyDescent="0.25">
      <c r="A183" s="38">
        <v>310</v>
      </c>
      <c r="B183" s="43">
        <v>45658</v>
      </c>
      <c r="C183" s="44"/>
      <c r="D183" s="44"/>
      <c r="E183" s="45"/>
      <c r="F183" s="40" t="s">
        <v>32</v>
      </c>
      <c r="G183" s="42"/>
      <c r="H183" s="33">
        <v>1.2</v>
      </c>
      <c r="I183" s="33"/>
    </row>
    <row r="184" spans="1:9" x14ac:dyDescent="0.25">
      <c r="A184" s="39"/>
      <c r="B184" s="35" t="s">
        <v>116</v>
      </c>
      <c r="C184" s="36"/>
      <c r="D184" s="36"/>
      <c r="E184" s="37"/>
      <c r="F184" s="35"/>
      <c r="G184" s="37"/>
      <c r="H184" s="34"/>
      <c r="I184" s="34"/>
    </row>
    <row r="185" spans="1:9" x14ac:dyDescent="0.25">
      <c r="A185" s="2" t="s">
        <v>20</v>
      </c>
      <c r="B185" s="2" t="s">
        <v>100</v>
      </c>
      <c r="C185" s="3">
        <v>1</v>
      </c>
      <c r="D185" s="4" t="s">
        <v>101</v>
      </c>
      <c r="E185" s="3">
        <v>1.2</v>
      </c>
      <c r="F185" s="3">
        <v>2.74</v>
      </c>
      <c r="G185" s="3"/>
      <c r="H185" s="3">
        <v>3.29</v>
      </c>
      <c r="I185" s="3"/>
    </row>
    <row r="186" spans="1:9" x14ac:dyDescent="0.25">
      <c r="A186" s="38">
        <v>320</v>
      </c>
      <c r="B186" s="40" t="s">
        <v>117</v>
      </c>
      <c r="C186" s="41"/>
      <c r="D186" s="41"/>
      <c r="E186" s="42"/>
      <c r="F186" s="40" t="s">
        <v>88</v>
      </c>
      <c r="G186" s="42"/>
      <c r="H186" s="33">
        <v>2</v>
      </c>
      <c r="I186" s="33"/>
    </row>
    <row r="187" spans="1:9" x14ac:dyDescent="0.25">
      <c r="A187" s="39"/>
      <c r="B187" s="35" t="s">
        <v>118</v>
      </c>
      <c r="C187" s="36"/>
      <c r="D187" s="36"/>
      <c r="E187" s="37"/>
      <c r="F187" s="35"/>
      <c r="G187" s="37"/>
      <c r="H187" s="34"/>
      <c r="I187" s="34"/>
    </row>
    <row r="188" spans="1:9" x14ac:dyDescent="0.25">
      <c r="A188" s="2"/>
      <c r="B188" s="2" t="s">
        <v>18</v>
      </c>
      <c r="C188" s="3">
        <v>4.2999999999999997E-2</v>
      </c>
      <c r="D188" s="4" t="s">
        <v>19</v>
      </c>
      <c r="E188" s="3">
        <v>8.5999999999999993E-2</v>
      </c>
      <c r="F188" s="3">
        <f>Arkusz2!C3</f>
        <v>0</v>
      </c>
      <c r="G188" s="5">
        <f>ROUND(E188*F188,2)</f>
        <v>0</v>
      </c>
      <c r="H188" s="3"/>
      <c r="I188" s="3"/>
    </row>
    <row r="189" spans="1:9" x14ac:dyDescent="0.25">
      <c r="A189" s="2" t="s">
        <v>20</v>
      </c>
      <c r="B189" s="2" t="s">
        <v>119</v>
      </c>
      <c r="C189" s="3">
        <v>0.12</v>
      </c>
      <c r="D189" s="4" t="s">
        <v>101</v>
      </c>
      <c r="E189" s="3">
        <v>0.24</v>
      </c>
      <c r="F189" s="3">
        <v>4.45</v>
      </c>
      <c r="G189" s="3"/>
      <c r="H189" s="3">
        <v>1.07</v>
      </c>
      <c r="I189" s="3"/>
    </row>
    <row r="190" spans="1:9" x14ac:dyDescent="0.25">
      <c r="A190" s="2"/>
      <c r="B190" s="2" t="s">
        <v>23</v>
      </c>
      <c r="C190" s="3">
        <v>0.5</v>
      </c>
      <c r="D190" s="4" t="s">
        <v>24</v>
      </c>
      <c r="E190" s="3"/>
      <c r="F190" s="3"/>
      <c r="G190" s="3"/>
      <c r="H190" s="3">
        <v>0.01</v>
      </c>
      <c r="I190" s="3"/>
    </row>
    <row r="191" spans="1:9" x14ac:dyDescent="0.25">
      <c r="A191" s="2" t="s">
        <v>25</v>
      </c>
      <c r="B191" s="2" t="s">
        <v>39</v>
      </c>
      <c r="C191" s="3">
        <v>0.17299999999999999</v>
      </c>
      <c r="D191" s="4" t="s">
        <v>27</v>
      </c>
      <c r="E191" s="3">
        <v>0.34599999999999997</v>
      </c>
      <c r="F191" s="3">
        <v>148.87</v>
      </c>
      <c r="G191" s="3"/>
      <c r="H191" s="3"/>
      <c r="I191" s="3">
        <v>51.51</v>
      </c>
    </row>
    <row r="192" spans="1:9" x14ac:dyDescent="0.25">
      <c r="A192" s="38">
        <v>330</v>
      </c>
      <c r="B192" s="40" t="s">
        <v>120</v>
      </c>
      <c r="C192" s="41"/>
      <c r="D192" s="41"/>
      <c r="E192" s="42"/>
      <c r="F192" s="40" t="s">
        <v>88</v>
      </c>
      <c r="G192" s="42"/>
      <c r="H192" s="33">
        <v>2</v>
      </c>
      <c r="I192" s="33"/>
    </row>
    <row r="193" spans="1:10" x14ac:dyDescent="0.25">
      <c r="A193" s="39"/>
      <c r="B193" s="35" t="s">
        <v>121</v>
      </c>
      <c r="C193" s="36"/>
      <c r="D193" s="36"/>
      <c r="E193" s="37"/>
      <c r="F193" s="35"/>
      <c r="G193" s="37"/>
      <c r="H193" s="34"/>
      <c r="I193" s="34"/>
    </row>
    <row r="194" spans="1:10" x14ac:dyDescent="0.25">
      <c r="A194" s="2" t="s">
        <v>25</v>
      </c>
      <c r="B194" s="2" t="s">
        <v>39</v>
      </c>
      <c r="C194" s="3">
        <v>8.0000000000000002E-3</v>
      </c>
      <c r="D194" s="4" t="s">
        <v>27</v>
      </c>
      <c r="E194" s="3">
        <v>0.624</v>
      </c>
      <c r="F194" s="3">
        <v>148.87</v>
      </c>
      <c r="G194" s="3"/>
      <c r="H194" s="3"/>
      <c r="I194" s="3">
        <v>92.89</v>
      </c>
    </row>
    <row r="195" spans="1:10" x14ac:dyDescent="0.25">
      <c r="A195" s="2"/>
      <c r="B195" s="2" t="s">
        <v>23</v>
      </c>
      <c r="C195" s="3">
        <v>0.5</v>
      </c>
      <c r="D195" s="4" t="s">
        <v>24</v>
      </c>
      <c r="E195" s="3"/>
      <c r="F195" s="3"/>
      <c r="G195" s="3"/>
      <c r="H195" s="3"/>
      <c r="I195" s="3"/>
    </row>
    <row r="196" spans="1:10" x14ac:dyDescent="0.25">
      <c r="A196" s="7"/>
      <c r="B196" s="28" t="s">
        <v>122</v>
      </c>
      <c r="C196" s="29"/>
      <c r="D196" s="30"/>
      <c r="E196" s="31"/>
      <c r="F196" s="32"/>
      <c r="G196" s="8">
        <f>G188+G179+G173+G164+G161+G155+G149+G140+G137+G129+G120+G112+G108+G102+G97+G90+G77+G71+G62+G59+G54+G47+G43+G39+G32+G27+G22+G15+G8</f>
        <v>0</v>
      </c>
      <c r="H196" s="8">
        <v>5828.16</v>
      </c>
      <c r="I196" s="8">
        <v>1937.93</v>
      </c>
      <c r="J196" s="10"/>
    </row>
    <row r="197" spans="1:10" x14ac:dyDescent="0.25">
      <c r="A197" s="7" t="s">
        <v>123</v>
      </c>
      <c r="B197" s="28" t="s">
        <v>124</v>
      </c>
      <c r="C197" s="29"/>
      <c r="D197" s="30"/>
      <c r="E197" s="31">
        <f>(G196+I196)*Arkusz2!C4/100</f>
        <v>0</v>
      </c>
      <c r="F197" s="32"/>
      <c r="G197" s="9"/>
      <c r="H197" s="9"/>
      <c r="I197" s="9"/>
    </row>
    <row r="198" spans="1:10" x14ac:dyDescent="0.25">
      <c r="A198" s="7"/>
      <c r="B198" s="28" t="s">
        <v>125</v>
      </c>
      <c r="C198" s="29"/>
      <c r="D198" s="30"/>
      <c r="E198" s="31">
        <f>(G196+I196+E197)*Arkusz2!C5/100</f>
        <v>0</v>
      </c>
      <c r="F198" s="32"/>
      <c r="G198" s="9"/>
      <c r="H198" s="9"/>
      <c r="I198" s="9"/>
    </row>
    <row r="199" spans="1:10" x14ac:dyDescent="0.25">
      <c r="A199" s="7"/>
      <c r="B199" s="28" t="s">
        <v>126</v>
      </c>
      <c r="C199" s="29"/>
      <c r="D199" s="30"/>
      <c r="E199" s="31">
        <f>SUM(E196:I198)</f>
        <v>7766.09</v>
      </c>
      <c r="F199" s="32"/>
      <c r="G199" s="9"/>
      <c r="H199" s="9"/>
      <c r="I199" s="9"/>
    </row>
  </sheetData>
  <sheetProtection algorithmName="SHA-512" hashValue="oIR8IYirvDcjU5YXK7l5JQGyR/mxyT+ESE8rDM50BjlHVpyQ5SmmHYXJiDnRGz6WXPRHaB0d1nAvWEweJggmlw==" saltValue="I9E2J6L4nd4zPazIYt5Zwg==" spinCount="100000" sheet="1" objects="1" scenarios="1"/>
  <mergeCells count="223">
    <mergeCell ref="A6:A7"/>
    <mergeCell ref="B6:E6"/>
    <mergeCell ref="F6:G7"/>
    <mergeCell ref="H6:H7"/>
    <mergeCell ref="I6:I7"/>
    <mergeCell ref="B7:E7"/>
    <mergeCell ref="A1:C1"/>
    <mergeCell ref="B3:E3"/>
    <mergeCell ref="F3:G3"/>
    <mergeCell ref="I13:I14"/>
    <mergeCell ref="B14:E14"/>
    <mergeCell ref="A20:A21"/>
    <mergeCell ref="B20:E20"/>
    <mergeCell ref="F20:G21"/>
    <mergeCell ref="H20:H21"/>
    <mergeCell ref="I20:I21"/>
    <mergeCell ref="B21:E21"/>
    <mergeCell ref="A13:A14"/>
    <mergeCell ref="B13:E13"/>
    <mergeCell ref="F13:G14"/>
    <mergeCell ref="H13:H14"/>
    <mergeCell ref="A30:A31"/>
    <mergeCell ref="B30:E30"/>
    <mergeCell ref="F30:G31"/>
    <mergeCell ref="H30:H31"/>
    <mergeCell ref="I30:I31"/>
    <mergeCell ref="B31:E31"/>
    <mergeCell ref="I25:I26"/>
    <mergeCell ref="B26:E26"/>
    <mergeCell ref="A25:A26"/>
    <mergeCell ref="B25:E25"/>
    <mergeCell ref="F25:G26"/>
    <mergeCell ref="H25:H26"/>
    <mergeCell ref="I34:I35"/>
    <mergeCell ref="B35:E35"/>
    <mergeCell ref="A37:A38"/>
    <mergeCell ref="B37:E37"/>
    <mergeCell ref="F37:G38"/>
    <mergeCell ref="H37:H38"/>
    <mergeCell ref="I37:I38"/>
    <mergeCell ref="B38:E38"/>
    <mergeCell ref="A34:A35"/>
    <mergeCell ref="B34:E34"/>
    <mergeCell ref="F34:G35"/>
    <mergeCell ref="H34:H35"/>
    <mergeCell ref="I41:I42"/>
    <mergeCell ref="B42:E42"/>
    <mergeCell ref="A45:A46"/>
    <mergeCell ref="B45:E45"/>
    <mergeCell ref="F45:G46"/>
    <mergeCell ref="H45:H46"/>
    <mergeCell ref="I45:I46"/>
    <mergeCell ref="B46:E46"/>
    <mergeCell ref="A41:A42"/>
    <mergeCell ref="B41:E41"/>
    <mergeCell ref="F41:G42"/>
    <mergeCell ref="H41:H42"/>
    <mergeCell ref="I49:I50"/>
    <mergeCell ref="B50:E50"/>
    <mergeCell ref="A52:A53"/>
    <mergeCell ref="B52:E52"/>
    <mergeCell ref="F52:G53"/>
    <mergeCell ref="H52:H53"/>
    <mergeCell ref="I52:I53"/>
    <mergeCell ref="B53:E53"/>
    <mergeCell ref="A49:A50"/>
    <mergeCell ref="B49:E49"/>
    <mergeCell ref="F49:G50"/>
    <mergeCell ref="H49:H50"/>
    <mergeCell ref="A60:A61"/>
    <mergeCell ref="B60:E60"/>
    <mergeCell ref="F60:G61"/>
    <mergeCell ref="H60:H61"/>
    <mergeCell ref="I60:I61"/>
    <mergeCell ref="B61:E61"/>
    <mergeCell ref="I57:I58"/>
    <mergeCell ref="B58:E58"/>
    <mergeCell ref="A57:A58"/>
    <mergeCell ref="B57:E57"/>
    <mergeCell ref="F57:G58"/>
    <mergeCell ref="H57:H58"/>
    <mergeCell ref="I66:I67"/>
    <mergeCell ref="B67:E67"/>
    <mergeCell ref="A69:A70"/>
    <mergeCell ref="B69:E69"/>
    <mergeCell ref="F69:G70"/>
    <mergeCell ref="H69:H70"/>
    <mergeCell ref="I69:I70"/>
    <mergeCell ref="B70:E70"/>
    <mergeCell ref="A66:A67"/>
    <mergeCell ref="B66:E66"/>
    <mergeCell ref="F66:G67"/>
    <mergeCell ref="H66:H67"/>
    <mergeCell ref="I75:I76"/>
    <mergeCell ref="B76:E76"/>
    <mergeCell ref="A82:A83"/>
    <mergeCell ref="B82:E82"/>
    <mergeCell ref="F82:G83"/>
    <mergeCell ref="H82:H83"/>
    <mergeCell ref="I82:I83"/>
    <mergeCell ref="B83:E83"/>
    <mergeCell ref="A75:A76"/>
    <mergeCell ref="B75:E75"/>
    <mergeCell ref="F75:G76"/>
    <mergeCell ref="H75:H76"/>
    <mergeCell ref="B96:E96"/>
    <mergeCell ref="A100:A101"/>
    <mergeCell ref="B100:E100"/>
    <mergeCell ref="F100:G101"/>
    <mergeCell ref="H88:H89"/>
    <mergeCell ref="I88:I89"/>
    <mergeCell ref="B89:E89"/>
    <mergeCell ref="A95:A96"/>
    <mergeCell ref="B95:E95"/>
    <mergeCell ref="F95:G96"/>
    <mergeCell ref="H95:H96"/>
    <mergeCell ref="I95:I96"/>
    <mergeCell ref="A88:A89"/>
    <mergeCell ref="B88:E88"/>
    <mergeCell ref="F88:G89"/>
    <mergeCell ref="B107:E107"/>
    <mergeCell ref="A110:A111"/>
    <mergeCell ref="B110:E110"/>
    <mergeCell ref="F110:G111"/>
    <mergeCell ref="H100:H101"/>
    <mergeCell ref="I100:I101"/>
    <mergeCell ref="B101:E101"/>
    <mergeCell ref="A106:A107"/>
    <mergeCell ref="B106:E106"/>
    <mergeCell ref="F106:G107"/>
    <mergeCell ref="H106:H107"/>
    <mergeCell ref="I106:I107"/>
    <mergeCell ref="B119:E119"/>
    <mergeCell ref="A127:A128"/>
    <mergeCell ref="B127:E127"/>
    <mergeCell ref="F127:G128"/>
    <mergeCell ref="H110:H111"/>
    <mergeCell ref="I110:I111"/>
    <mergeCell ref="B111:E111"/>
    <mergeCell ref="A118:A119"/>
    <mergeCell ref="B118:E118"/>
    <mergeCell ref="F118:G119"/>
    <mergeCell ref="H118:H119"/>
    <mergeCell ref="I118:I119"/>
    <mergeCell ref="B136:E136"/>
    <mergeCell ref="A138:A139"/>
    <mergeCell ref="B138:E138"/>
    <mergeCell ref="F138:G139"/>
    <mergeCell ref="H127:H128"/>
    <mergeCell ref="I127:I128"/>
    <mergeCell ref="B128:E128"/>
    <mergeCell ref="A135:A136"/>
    <mergeCell ref="B135:E135"/>
    <mergeCell ref="F135:G136"/>
    <mergeCell ref="H135:H136"/>
    <mergeCell ref="I135:I136"/>
    <mergeCell ref="A153:A154"/>
    <mergeCell ref="B153:E153"/>
    <mergeCell ref="F153:G154"/>
    <mergeCell ref="H153:H154"/>
    <mergeCell ref="I153:I154"/>
    <mergeCell ref="B154:E154"/>
    <mergeCell ref="B147:E147"/>
    <mergeCell ref="B148:E148"/>
    <mergeCell ref="H138:H139"/>
    <mergeCell ref="I138:I139"/>
    <mergeCell ref="B139:E139"/>
    <mergeCell ref="A146:A148"/>
    <mergeCell ref="B146:E146"/>
    <mergeCell ref="F146:G148"/>
    <mergeCell ref="H146:H148"/>
    <mergeCell ref="I146:I148"/>
    <mergeCell ref="I159:I160"/>
    <mergeCell ref="B160:E160"/>
    <mergeCell ref="A162:A163"/>
    <mergeCell ref="B162:E162"/>
    <mergeCell ref="F162:G163"/>
    <mergeCell ref="H162:H163"/>
    <mergeCell ref="I162:I163"/>
    <mergeCell ref="B163:E163"/>
    <mergeCell ref="A159:A160"/>
    <mergeCell ref="B159:E159"/>
    <mergeCell ref="F159:G160"/>
    <mergeCell ref="H159:H160"/>
    <mergeCell ref="H183:H184"/>
    <mergeCell ref="I183:I184"/>
    <mergeCell ref="B184:E184"/>
    <mergeCell ref="B178:E178"/>
    <mergeCell ref="A183:A184"/>
    <mergeCell ref="B183:E183"/>
    <mergeCell ref="F183:G184"/>
    <mergeCell ref="I170:I172"/>
    <mergeCell ref="B171:E171"/>
    <mergeCell ref="B172:E172"/>
    <mergeCell ref="A177:A178"/>
    <mergeCell ref="B177:E177"/>
    <mergeCell ref="F177:G178"/>
    <mergeCell ref="H177:H178"/>
    <mergeCell ref="I177:I178"/>
    <mergeCell ref="A170:A172"/>
    <mergeCell ref="B170:E170"/>
    <mergeCell ref="F170:G172"/>
    <mergeCell ref="H170:H172"/>
    <mergeCell ref="A192:A193"/>
    <mergeCell ref="B192:E192"/>
    <mergeCell ref="F192:G193"/>
    <mergeCell ref="H192:H193"/>
    <mergeCell ref="A186:A187"/>
    <mergeCell ref="B186:E186"/>
    <mergeCell ref="F186:G187"/>
    <mergeCell ref="H186:H187"/>
    <mergeCell ref="I186:I187"/>
    <mergeCell ref="B187:E187"/>
    <mergeCell ref="B197:D197"/>
    <mergeCell ref="E197:F197"/>
    <mergeCell ref="B198:D198"/>
    <mergeCell ref="E198:F198"/>
    <mergeCell ref="B199:D199"/>
    <mergeCell ref="E199:F199"/>
    <mergeCell ref="I192:I193"/>
    <mergeCell ref="B193:E193"/>
    <mergeCell ref="B196:D196"/>
    <mergeCell ref="E196:F19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8F178-EC6D-42BE-9088-9DED34040BAB}">
  <dimension ref="A1:J96"/>
  <sheetViews>
    <sheetView topLeftCell="A60" workbookViewId="0">
      <selection activeCell="L91" sqref="L91"/>
    </sheetView>
  </sheetViews>
  <sheetFormatPr defaultRowHeight="15" x14ac:dyDescent="0.25"/>
  <cols>
    <col min="1" max="1" width="9.7109375" customWidth="1"/>
    <col min="2" max="2" width="36.5703125" bestFit="1" customWidth="1"/>
    <col min="3" max="3" width="22.42578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130</v>
      </c>
      <c r="B1" s="29"/>
      <c r="C1" s="30"/>
    </row>
    <row r="2" spans="1:9" x14ac:dyDescent="0.25">
      <c r="A2" s="2" t="s">
        <v>1</v>
      </c>
      <c r="B2" s="53" t="s">
        <v>2</v>
      </c>
      <c r="C2" s="54"/>
      <c r="D2" s="54"/>
      <c r="E2" s="55"/>
      <c r="F2" s="53" t="s">
        <v>3</v>
      </c>
      <c r="G2" s="55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8">
        <v>40</v>
      </c>
      <c r="B4" s="40" t="s">
        <v>131</v>
      </c>
      <c r="C4" s="41"/>
      <c r="D4" s="41"/>
      <c r="E4" s="42"/>
      <c r="F4" s="40" t="s">
        <v>32</v>
      </c>
      <c r="G4" s="42"/>
      <c r="H4" s="33">
        <v>8</v>
      </c>
      <c r="I4" s="33"/>
    </row>
    <row r="5" spans="1:9" x14ac:dyDescent="0.25">
      <c r="A5" s="50"/>
      <c r="B5" s="47" t="s">
        <v>132</v>
      </c>
      <c r="C5" s="48"/>
      <c r="D5" s="48"/>
      <c r="E5" s="49"/>
      <c r="F5" s="47"/>
      <c r="G5" s="49"/>
      <c r="H5" s="46"/>
      <c r="I5" s="46"/>
    </row>
    <row r="6" spans="1:9" x14ac:dyDescent="0.25">
      <c r="A6" s="39"/>
      <c r="B6" s="35" t="s">
        <v>133</v>
      </c>
      <c r="C6" s="36"/>
      <c r="D6" s="36"/>
      <c r="E6" s="37"/>
      <c r="F6" s="35"/>
      <c r="G6" s="37"/>
      <c r="H6" s="34"/>
      <c r="I6" s="34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1.6712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8">
        <v>70</v>
      </c>
      <c r="B9" s="40" t="s">
        <v>42</v>
      </c>
      <c r="C9" s="41"/>
      <c r="D9" s="41"/>
      <c r="E9" s="42"/>
      <c r="F9" s="40" t="s">
        <v>32</v>
      </c>
      <c r="G9" s="42"/>
      <c r="H9" s="33">
        <v>8</v>
      </c>
      <c r="I9" s="33"/>
    </row>
    <row r="10" spans="1:9" x14ac:dyDescent="0.25">
      <c r="A10" s="39"/>
      <c r="B10" s="35" t="s">
        <v>43</v>
      </c>
      <c r="C10" s="36"/>
      <c r="D10" s="36"/>
      <c r="E10" s="37"/>
      <c r="F10" s="35"/>
      <c r="G10" s="37"/>
      <c r="H10" s="34"/>
      <c r="I10" s="34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4.3567999999999998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8">
        <v>90</v>
      </c>
      <c r="B13" s="40" t="s">
        <v>37</v>
      </c>
      <c r="C13" s="41"/>
      <c r="D13" s="41"/>
      <c r="E13" s="42"/>
      <c r="F13" s="40" t="s">
        <v>22</v>
      </c>
      <c r="G13" s="42"/>
      <c r="H13" s="33">
        <v>1.2</v>
      </c>
      <c r="I13" s="33"/>
    </row>
    <row r="14" spans="1:9" x14ac:dyDescent="0.25">
      <c r="A14" s="39"/>
      <c r="B14" s="35" t="s">
        <v>38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1.032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0.6</v>
      </c>
      <c r="F16" s="3">
        <v>148.87</v>
      </c>
      <c r="G16" s="3"/>
      <c r="H16" s="3"/>
      <c r="I16" s="3">
        <v>89.32</v>
      </c>
    </row>
    <row r="17" spans="1:9" x14ac:dyDescent="0.25">
      <c r="A17" s="38">
        <v>100</v>
      </c>
      <c r="B17" s="40" t="s">
        <v>40</v>
      </c>
      <c r="C17" s="41"/>
      <c r="D17" s="41"/>
      <c r="E17" s="42"/>
      <c r="F17" s="40" t="s">
        <v>22</v>
      </c>
      <c r="G17" s="42"/>
      <c r="H17" s="33">
        <v>1.2</v>
      </c>
      <c r="I17" s="33"/>
    </row>
    <row r="18" spans="1:9" x14ac:dyDescent="0.25">
      <c r="A18" s="39"/>
      <c r="B18" s="35" t="s">
        <v>46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0.216</v>
      </c>
      <c r="F19" s="3">
        <v>148.87</v>
      </c>
      <c r="G19" s="3"/>
      <c r="H19" s="3"/>
      <c r="I19" s="3">
        <v>32.159999999999997</v>
      </c>
    </row>
    <row r="20" spans="1:9" x14ac:dyDescent="0.25">
      <c r="A20" s="38">
        <v>110</v>
      </c>
      <c r="B20" s="40" t="s">
        <v>47</v>
      </c>
      <c r="C20" s="41"/>
      <c r="D20" s="41"/>
      <c r="E20" s="42"/>
      <c r="F20" s="40" t="s">
        <v>22</v>
      </c>
      <c r="G20" s="42"/>
      <c r="H20" s="33">
        <v>9.6</v>
      </c>
      <c r="I20" s="33"/>
    </row>
    <row r="21" spans="1:9" x14ac:dyDescent="0.25">
      <c r="A21" s="39"/>
      <c r="B21" s="35" t="s">
        <v>48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2.2080000000000002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0.9446</v>
      </c>
      <c r="F23" s="3">
        <v>143.91999999999999</v>
      </c>
      <c r="G23" s="3"/>
      <c r="H23" s="3"/>
      <c r="I23" s="3">
        <v>135.94999999999999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2.1917</v>
      </c>
      <c r="F24" s="3">
        <v>148.87</v>
      </c>
      <c r="G24" s="3"/>
      <c r="H24" s="3"/>
      <c r="I24" s="3">
        <v>326.27999999999997</v>
      </c>
    </row>
    <row r="25" spans="1:9" x14ac:dyDescent="0.25">
      <c r="A25" s="38">
        <v>120</v>
      </c>
      <c r="B25" s="40" t="s">
        <v>50</v>
      </c>
      <c r="C25" s="41"/>
      <c r="D25" s="41"/>
      <c r="E25" s="42"/>
      <c r="F25" s="40" t="s">
        <v>22</v>
      </c>
      <c r="G25" s="42"/>
      <c r="H25" s="33">
        <v>2.4</v>
      </c>
      <c r="I25" s="33"/>
    </row>
    <row r="26" spans="1:9" x14ac:dyDescent="0.25">
      <c r="A26" s="39"/>
      <c r="B26" s="35" t="s">
        <v>51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7.9080000000000004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8">
        <v>130</v>
      </c>
      <c r="B28" s="40" t="s">
        <v>52</v>
      </c>
      <c r="C28" s="41"/>
      <c r="D28" s="41"/>
      <c r="E28" s="42"/>
      <c r="F28" s="40" t="s">
        <v>22</v>
      </c>
      <c r="G28" s="42"/>
      <c r="H28" s="33">
        <v>2.08</v>
      </c>
      <c r="I28" s="33"/>
    </row>
    <row r="29" spans="1:9" x14ac:dyDescent="0.25">
      <c r="A29" s="39"/>
      <c r="B29" s="35" t="s">
        <v>53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7.9899999999999999E-2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0.14330000000000001</v>
      </c>
      <c r="F31" s="3">
        <v>143.91999999999999</v>
      </c>
      <c r="G31" s="3"/>
      <c r="H31" s="3"/>
      <c r="I31" s="3">
        <v>20.62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5.45E-2</v>
      </c>
      <c r="F32" s="3">
        <v>141.06</v>
      </c>
      <c r="G32" s="3"/>
      <c r="H32" s="3"/>
      <c r="I32" s="3">
        <v>7.69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0.40389999999999998</v>
      </c>
      <c r="F33" s="3">
        <v>148.87</v>
      </c>
      <c r="G33" s="3"/>
      <c r="H33" s="3"/>
      <c r="I33" s="3">
        <v>60.13</v>
      </c>
    </row>
    <row r="34" spans="1:9" x14ac:dyDescent="0.25">
      <c r="A34" s="38">
        <v>140</v>
      </c>
      <c r="B34" s="40" t="s">
        <v>55</v>
      </c>
      <c r="C34" s="41"/>
      <c r="D34" s="41"/>
      <c r="E34" s="42"/>
      <c r="F34" s="40" t="s">
        <v>22</v>
      </c>
      <c r="G34" s="42"/>
      <c r="H34" s="33">
        <v>10.4</v>
      </c>
      <c r="I34" s="33"/>
    </row>
    <row r="35" spans="1:9" x14ac:dyDescent="0.25">
      <c r="A35" s="39"/>
      <c r="B35" s="35" t="s">
        <v>56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2.8454000000000002</v>
      </c>
      <c r="F36" s="3">
        <v>148.87</v>
      </c>
      <c r="G36" s="3"/>
      <c r="H36" s="3"/>
      <c r="I36" s="3">
        <v>423.59</v>
      </c>
    </row>
    <row r="37" spans="1:9" x14ac:dyDescent="0.25">
      <c r="A37" s="38">
        <v>150</v>
      </c>
      <c r="B37" s="40" t="s">
        <v>57</v>
      </c>
      <c r="C37" s="41"/>
      <c r="D37" s="41"/>
      <c r="E37" s="42"/>
      <c r="F37" s="40" t="s">
        <v>58</v>
      </c>
      <c r="G37" s="42"/>
      <c r="H37" s="33">
        <v>2</v>
      </c>
      <c r="I37" s="51"/>
    </row>
    <row r="38" spans="1:9" x14ac:dyDescent="0.25">
      <c r="A38" s="39"/>
      <c r="B38" s="35" t="s">
        <v>59</v>
      </c>
      <c r="C38" s="36"/>
      <c r="D38" s="36"/>
      <c r="E38" s="37"/>
      <c r="F38" s="35"/>
      <c r="G38" s="37"/>
      <c r="H38" s="34"/>
      <c r="I38" s="52"/>
    </row>
    <row r="39" spans="1:9" x14ac:dyDescent="0.25">
      <c r="A39" s="2"/>
      <c r="B39" s="2" t="s">
        <v>18</v>
      </c>
      <c r="C39" s="3">
        <v>0.94699999999999995</v>
      </c>
      <c r="D39" s="4" t="s">
        <v>19</v>
      </c>
      <c r="E39" s="3">
        <v>1.8939999999999999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20</v>
      </c>
      <c r="B40" s="2" t="s">
        <v>60</v>
      </c>
      <c r="C40" s="3">
        <v>1</v>
      </c>
      <c r="D40" s="4" t="s">
        <v>58</v>
      </c>
      <c r="E40" s="3">
        <v>2</v>
      </c>
      <c r="F40" s="5">
        <v>1378.49</v>
      </c>
      <c r="G40" s="3"/>
      <c r="H40" s="5">
        <v>2756.98</v>
      </c>
      <c r="I40" s="3"/>
    </row>
    <row r="41" spans="1:9" x14ac:dyDescent="0.25">
      <c r="A41" s="2"/>
      <c r="B41" s="2" t="s">
        <v>23</v>
      </c>
      <c r="C41" s="3">
        <v>1.5</v>
      </c>
      <c r="D41" s="4" t="s">
        <v>24</v>
      </c>
      <c r="E41" s="3"/>
      <c r="F41" s="3"/>
      <c r="G41" s="3"/>
      <c r="H41" s="3">
        <v>41.35</v>
      </c>
      <c r="I41" s="3"/>
    </row>
    <row r="42" spans="1:9" x14ac:dyDescent="0.25">
      <c r="A42" s="2" t="s">
        <v>25</v>
      </c>
      <c r="B42" s="2" t="s">
        <v>61</v>
      </c>
      <c r="C42" s="3">
        <v>7.0000000000000007E-2</v>
      </c>
      <c r="D42" s="4" t="s">
        <v>27</v>
      </c>
      <c r="E42" s="3">
        <v>0.14000000000000001</v>
      </c>
      <c r="F42" s="3">
        <v>119.16</v>
      </c>
      <c r="G42" s="3"/>
      <c r="H42" s="3"/>
      <c r="I42" s="3">
        <v>16.68</v>
      </c>
    </row>
    <row r="43" spans="1:9" x14ac:dyDescent="0.25">
      <c r="A43" s="38">
        <v>160</v>
      </c>
      <c r="B43" s="40" t="s">
        <v>62</v>
      </c>
      <c r="C43" s="41"/>
      <c r="D43" s="41"/>
      <c r="E43" s="42"/>
      <c r="F43" s="40" t="s">
        <v>16</v>
      </c>
      <c r="G43" s="42"/>
      <c r="H43" s="33">
        <v>1</v>
      </c>
      <c r="I43" s="33"/>
    </row>
    <row r="44" spans="1:9" x14ac:dyDescent="0.25">
      <c r="A44" s="39"/>
      <c r="B44" s="35" t="s">
        <v>63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0.27200000000000002</v>
      </c>
      <c r="D45" s="4" t="s">
        <v>19</v>
      </c>
      <c r="E45" s="3">
        <v>0.27200000000000002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20</v>
      </c>
      <c r="B46" s="2" t="s">
        <v>64</v>
      </c>
      <c r="C46" s="3">
        <v>1.02</v>
      </c>
      <c r="D46" s="4" t="s">
        <v>16</v>
      </c>
      <c r="E46" s="3">
        <v>1.02</v>
      </c>
      <c r="F46" s="3">
        <v>116.11</v>
      </c>
      <c r="G46" s="3"/>
      <c r="H46" s="3">
        <v>118.43</v>
      </c>
      <c r="I46" s="3"/>
    </row>
    <row r="47" spans="1:9" x14ac:dyDescent="0.25">
      <c r="A47" s="2"/>
      <c r="B47" s="2" t="s">
        <v>23</v>
      </c>
      <c r="C47" s="3">
        <v>1.5</v>
      </c>
      <c r="D47" s="4" t="s">
        <v>24</v>
      </c>
      <c r="E47" s="3"/>
      <c r="F47" s="3"/>
      <c r="G47" s="3"/>
      <c r="H47" s="3">
        <v>1.78</v>
      </c>
      <c r="I47" s="3"/>
    </row>
    <row r="48" spans="1:9" x14ac:dyDescent="0.25">
      <c r="A48" s="2" t="s">
        <v>25</v>
      </c>
      <c r="B48" s="2" t="s">
        <v>65</v>
      </c>
      <c r="C48" s="3">
        <v>3.2899999999999999E-2</v>
      </c>
      <c r="D48" s="4" t="s">
        <v>27</v>
      </c>
      <c r="E48" s="3">
        <v>3.2899999999999999E-2</v>
      </c>
      <c r="F48" s="3">
        <v>131.81</v>
      </c>
      <c r="G48" s="3"/>
      <c r="H48" s="3"/>
      <c r="I48" s="3">
        <v>4.34</v>
      </c>
    </row>
    <row r="49" spans="1:9" x14ac:dyDescent="0.25">
      <c r="A49" s="2"/>
      <c r="B49" s="2" t="s">
        <v>66</v>
      </c>
      <c r="C49" s="3">
        <v>3.7199999999999997E-2</v>
      </c>
      <c r="D49" s="4" t="s">
        <v>27</v>
      </c>
      <c r="E49" s="3">
        <v>3.7199999999999997E-2</v>
      </c>
      <c r="F49" s="3">
        <v>131.79</v>
      </c>
      <c r="G49" s="3"/>
      <c r="H49" s="3"/>
      <c r="I49" s="3">
        <v>4.9000000000000004</v>
      </c>
    </row>
    <row r="50" spans="1:9" x14ac:dyDescent="0.25">
      <c r="A50" s="38">
        <v>170</v>
      </c>
      <c r="B50" s="40" t="s">
        <v>67</v>
      </c>
      <c r="C50" s="41"/>
      <c r="D50" s="41"/>
      <c r="E50" s="42"/>
      <c r="F50" s="40" t="s">
        <v>58</v>
      </c>
      <c r="G50" s="42"/>
      <c r="H50" s="33">
        <v>2</v>
      </c>
      <c r="I50" s="33"/>
    </row>
    <row r="51" spans="1:9" x14ac:dyDescent="0.25">
      <c r="A51" s="39"/>
      <c r="B51" s="35" t="s">
        <v>68</v>
      </c>
      <c r="C51" s="36"/>
      <c r="D51" s="36"/>
      <c r="E51" s="37"/>
      <c r="F51" s="35"/>
      <c r="G51" s="37"/>
      <c r="H51" s="34"/>
      <c r="I51" s="34"/>
    </row>
    <row r="52" spans="1:9" ht="25.5" x14ac:dyDescent="0.25">
      <c r="A52" s="2" t="s">
        <v>20</v>
      </c>
      <c r="B52" s="2" t="s">
        <v>69</v>
      </c>
      <c r="C52" s="3">
        <v>1</v>
      </c>
      <c r="D52" s="4" t="s">
        <v>58</v>
      </c>
      <c r="E52" s="3">
        <v>2</v>
      </c>
      <c r="F52" s="3">
        <v>73.87</v>
      </c>
      <c r="G52" s="3"/>
      <c r="H52" s="3">
        <v>147.74</v>
      </c>
      <c r="I52" s="3"/>
    </row>
    <row r="53" spans="1:9" ht="25.5" x14ac:dyDescent="0.25">
      <c r="A53" s="2"/>
      <c r="B53" s="2" t="s">
        <v>70</v>
      </c>
      <c r="C53" s="3">
        <v>1</v>
      </c>
      <c r="D53" s="4" t="s">
        <v>58</v>
      </c>
      <c r="E53" s="3">
        <v>2</v>
      </c>
      <c r="F53" s="3">
        <v>168.88</v>
      </c>
      <c r="G53" s="3"/>
      <c r="H53" s="3">
        <v>337.76</v>
      </c>
      <c r="I53" s="3"/>
    </row>
    <row r="54" spans="1:9" x14ac:dyDescent="0.25">
      <c r="A54" s="2"/>
      <c r="B54" s="2" t="s">
        <v>23</v>
      </c>
      <c r="C54" s="3">
        <v>1.5</v>
      </c>
      <c r="D54" s="4" t="s">
        <v>24</v>
      </c>
      <c r="E54" s="3"/>
      <c r="F54" s="3"/>
      <c r="G54" s="3"/>
      <c r="H54" s="3">
        <v>7.28</v>
      </c>
      <c r="I54" s="3"/>
    </row>
    <row r="55" spans="1:9" x14ac:dyDescent="0.25">
      <c r="A55" s="38">
        <v>180</v>
      </c>
      <c r="B55" s="40" t="s">
        <v>71</v>
      </c>
      <c r="C55" s="41"/>
      <c r="D55" s="41"/>
      <c r="E55" s="42"/>
      <c r="F55" s="40" t="s">
        <v>72</v>
      </c>
      <c r="G55" s="42"/>
      <c r="H55" s="33">
        <v>2</v>
      </c>
      <c r="I55" s="33"/>
    </row>
    <row r="56" spans="1:9" x14ac:dyDescent="0.25">
      <c r="A56" s="39"/>
      <c r="B56" s="35" t="s">
        <v>73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0.92</v>
      </c>
      <c r="D57" s="4" t="s">
        <v>19</v>
      </c>
      <c r="E57" s="3">
        <v>1.84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74</v>
      </c>
      <c r="C58" s="3">
        <v>1</v>
      </c>
      <c r="D58" s="4" t="s">
        <v>58</v>
      </c>
      <c r="E58" s="3">
        <v>2</v>
      </c>
      <c r="F58" s="3">
        <v>101.08</v>
      </c>
      <c r="G58" s="3"/>
      <c r="H58" s="3">
        <v>202.16</v>
      </c>
      <c r="I58" s="3"/>
    </row>
    <row r="59" spans="1:9" x14ac:dyDescent="0.25">
      <c r="A59" s="2"/>
      <c r="B59" s="2" t="s">
        <v>23</v>
      </c>
      <c r="C59" s="3">
        <v>1.5</v>
      </c>
      <c r="D59" s="4" t="s">
        <v>24</v>
      </c>
      <c r="E59" s="3"/>
      <c r="F59" s="3"/>
      <c r="G59" s="3"/>
      <c r="H59" s="3">
        <v>3.03</v>
      </c>
      <c r="I59" s="3"/>
    </row>
    <row r="60" spans="1:9" x14ac:dyDescent="0.25">
      <c r="A60" s="2" t="s">
        <v>25</v>
      </c>
      <c r="B60" s="2" t="s">
        <v>75</v>
      </c>
      <c r="C60" s="3">
        <v>0.46</v>
      </c>
      <c r="D60" s="4" t="s">
        <v>27</v>
      </c>
      <c r="E60" s="3">
        <v>0.92</v>
      </c>
      <c r="F60" s="3">
        <v>28.43</v>
      </c>
      <c r="G60" s="3"/>
      <c r="H60" s="3"/>
      <c r="I60" s="3">
        <v>26.16</v>
      </c>
    </row>
    <row r="61" spans="1:9" x14ac:dyDescent="0.25">
      <c r="A61" s="2"/>
      <c r="B61" s="2" t="s">
        <v>76</v>
      </c>
      <c r="C61" s="3">
        <v>0.46</v>
      </c>
      <c r="D61" s="4" t="s">
        <v>27</v>
      </c>
      <c r="E61" s="3">
        <v>0.92</v>
      </c>
      <c r="F61" s="3">
        <v>11.58</v>
      </c>
      <c r="G61" s="3"/>
      <c r="H61" s="3"/>
      <c r="I61" s="3">
        <v>10.65</v>
      </c>
    </row>
    <row r="62" spans="1:9" x14ac:dyDescent="0.25">
      <c r="A62" s="38">
        <v>170</v>
      </c>
      <c r="B62" s="40" t="s">
        <v>77</v>
      </c>
      <c r="C62" s="41"/>
      <c r="D62" s="41"/>
      <c r="E62" s="42"/>
      <c r="F62" s="40" t="s">
        <v>32</v>
      </c>
      <c r="G62" s="42"/>
      <c r="H62" s="33">
        <v>4</v>
      </c>
      <c r="I62" s="33"/>
    </row>
    <row r="63" spans="1:9" x14ac:dyDescent="0.25">
      <c r="A63" s="39"/>
      <c r="B63" s="35" t="s">
        <v>78</v>
      </c>
      <c r="C63" s="36"/>
      <c r="D63" s="36"/>
      <c r="E63" s="37"/>
      <c r="F63" s="35"/>
      <c r="G63" s="37"/>
      <c r="H63" s="34"/>
      <c r="I63" s="34"/>
    </row>
    <row r="64" spans="1:9" x14ac:dyDescent="0.25">
      <c r="A64" s="2"/>
      <c r="B64" s="2" t="s">
        <v>18</v>
      </c>
      <c r="C64" s="3">
        <v>0.44790000000000002</v>
      </c>
      <c r="D64" s="4" t="s">
        <v>19</v>
      </c>
      <c r="E64" s="3">
        <v>3.5832000000000002</v>
      </c>
      <c r="F64" s="3">
        <f>Arkusz2!C3</f>
        <v>0</v>
      </c>
      <c r="G64" s="3">
        <f>ROUND(E64*F64,2)</f>
        <v>0</v>
      </c>
      <c r="H64" s="3"/>
      <c r="I64" s="3"/>
    </row>
    <row r="65" spans="1:9" x14ac:dyDescent="0.25">
      <c r="A65" s="2" t="s">
        <v>20</v>
      </c>
      <c r="B65" s="2" t="s">
        <v>79</v>
      </c>
      <c r="C65" s="3">
        <v>0.24399999999999999</v>
      </c>
      <c r="D65" s="4" t="s">
        <v>22</v>
      </c>
      <c r="E65" s="3">
        <v>1.952</v>
      </c>
      <c r="F65" s="3">
        <v>56.77</v>
      </c>
      <c r="G65" s="3"/>
      <c r="H65" s="3">
        <v>110.82</v>
      </c>
      <c r="I65" s="3"/>
    </row>
    <row r="66" spans="1:9" x14ac:dyDescent="0.25">
      <c r="A66" s="2"/>
      <c r="B66" s="2" t="s">
        <v>23</v>
      </c>
      <c r="C66" s="3">
        <v>2.5</v>
      </c>
      <c r="D66" s="4" t="s">
        <v>24</v>
      </c>
      <c r="E66" s="3"/>
      <c r="F66" s="3"/>
      <c r="G66" s="3"/>
      <c r="H66" s="3">
        <v>2.77</v>
      </c>
      <c r="I66" s="3"/>
    </row>
    <row r="67" spans="1:9" x14ac:dyDescent="0.25">
      <c r="A67" s="38">
        <v>170</v>
      </c>
      <c r="B67" s="40" t="s">
        <v>80</v>
      </c>
      <c r="C67" s="41"/>
      <c r="D67" s="41"/>
      <c r="E67" s="42"/>
      <c r="F67" s="40" t="s">
        <v>22</v>
      </c>
      <c r="G67" s="42"/>
      <c r="H67" s="33">
        <v>9.6</v>
      </c>
      <c r="I67" s="33"/>
    </row>
    <row r="68" spans="1:9" x14ac:dyDescent="0.25">
      <c r="A68" s="39"/>
      <c r="B68" s="35" t="s">
        <v>81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0.22700000000000001</v>
      </c>
      <c r="D69" s="4" t="s">
        <v>19</v>
      </c>
      <c r="E69" s="3">
        <v>2.1791999999999998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79</v>
      </c>
      <c r="C70" s="3">
        <v>1.2</v>
      </c>
      <c r="D70" s="4" t="s">
        <v>22</v>
      </c>
      <c r="E70" s="3">
        <v>11.52</v>
      </c>
      <c r="F70" s="3">
        <v>56.77</v>
      </c>
      <c r="G70" s="3"/>
      <c r="H70" s="3">
        <v>653.99</v>
      </c>
      <c r="I70" s="3"/>
    </row>
    <row r="71" spans="1:9" x14ac:dyDescent="0.25">
      <c r="A71" s="2" t="s">
        <v>25</v>
      </c>
      <c r="B71" s="2" t="s">
        <v>82</v>
      </c>
      <c r="C71" s="3">
        <v>0.13800000000000001</v>
      </c>
      <c r="D71" s="4" t="s">
        <v>27</v>
      </c>
      <c r="E71" s="3">
        <v>1.3248</v>
      </c>
      <c r="F71" s="3">
        <v>20.78</v>
      </c>
      <c r="G71" s="3"/>
      <c r="H71" s="3"/>
      <c r="I71" s="3">
        <v>27.53</v>
      </c>
    </row>
    <row r="72" spans="1:9" ht="25.5" x14ac:dyDescent="0.25">
      <c r="A72" s="2"/>
      <c r="B72" s="2" t="s">
        <v>54</v>
      </c>
      <c r="C72" s="3">
        <v>1.44E-2</v>
      </c>
      <c r="D72" s="4" t="s">
        <v>27</v>
      </c>
      <c r="E72" s="3">
        <v>0.13819999999999999</v>
      </c>
      <c r="F72" s="3">
        <v>141.06</v>
      </c>
      <c r="G72" s="3"/>
      <c r="H72" s="3"/>
      <c r="I72" s="3">
        <v>19.489999999999998</v>
      </c>
    </row>
    <row r="73" spans="1:9" x14ac:dyDescent="0.25">
      <c r="A73" s="38">
        <v>180</v>
      </c>
      <c r="B73" s="40" t="s">
        <v>83</v>
      </c>
      <c r="C73" s="41"/>
      <c r="D73" s="41"/>
      <c r="E73" s="42"/>
      <c r="F73" s="40" t="s">
        <v>22</v>
      </c>
      <c r="G73" s="42"/>
      <c r="H73" s="33">
        <v>2.4</v>
      </c>
      <c r="I73" s="33"/>
    </row>
    <row r="74" spans="1:9" x14ac:dyDescent="0.25">
      <c r="A74" s="39"/>
      <c r="B74" s="35" t="s">
        <v>84</v>
      </c>
      <c r="C74" s="36"/>
      <c r="D74" s="36"/>
      <c r="E74" s="37"/>
      <c r="F74" s="35"/>
      <c r="G74" s="37"/>
      <c r="H74" s="34"/>
      <c r="I74" s="34"/>
    </row>
    <row r="75" spans="1:9" x14ac:dyDescent="0.25">
      <c r="A75" s="2"/>
      <c r="B75" s="2" t="s">
        <v>18</v>
      </c>
      <c r="C75" s="3">
        <v>1.3561000000000001</v>
      </c>
      <c r="D75" s="4" t="s">
        <v>19</v>
      </c>
      <c r="E75" s="3">
        <v>3.2545999999999999</v>
      </c>
      <c r="F75" s="3">
        <f>Arkusz2!C3</f>
        <v>0</v>
      </c>
      <c r="G75" s="3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1.2</v>
      </c>
      <c r="D76" s="4" t="s">
        <v>22</v>
      </c>
      <c r="E76" s="3">
        <v>2.88</v>
      </c>
      <c r="F76" s="3">
        <v>56.77</v>
      </c>
      <c r="G76" s="3"/>
      <c r="H76" s="3">
        <v>163.5</v>
      </c>
      <c r="I76" s="3"/>
    </row>
    <row r="77" spans="1:9" x14ac:dyDescent="0.25">
      <c r="A77" s="38">
        <v>190</v>
      </c>
      <c r="B77" s="40" t="s">
        <v>85</v>
      </c>
      <c r="C77" s="41"/>
      <c r="D77" s="41"/>
      <c r="E77" s="42"/>
      <c r="F77" s="40" t="s">
        <v>32</v>
      </c>
      <c r="G77" s="42"/>
      <c r="H77" s="33">
        <v>8</v>
      </c>
      <c r="I77" s="33"/>
    </row>
    <row r="78" spans="1:9" x14ac:dyDescent="0.25">
      <c r="A78" s="39"/>
      <c r="B78" s="35" t="s">
        <v>86</v>
      </c>
      <c r="C78" s="36"/>
      <c r="D78" s="36"/>
      <c r="E78" s="37"/>
      <c r="F78" s="35"/>
      <c r="G78" s="37"/>
      <c r="H78" s="34"/>
      <c r="I78" s="34"/>
    </row>
    <row r="79" spans="1:9" x14ac:dyDescent="0.25">
      <c r="A79" s="2"/>
      <c r="B79" s="2" t="s">
        <v>18</v>
      </c>
      <c r="C79" s="3">
        <v>3.3300000000000003E-2</v>
      </c>
      <c r="D79" s="4" t="s">
        <v>19</v>
      </c>
      <c r="E79" s="3">
        <v>0.26640000000000003</v>
      </c>
      <c r="F79" s="3">
        <f>Arkusz2!C3</f>
        <v>0</v>
      </c>
      <c r="G79" s="3">
        <f>ROUND(E79*F79,2)</f>
        <v>0</v>
      </c>
      <c r="H79" s="3"/>
      <c r="I79" s="3"/>
    </row>
    <row r="80" spans="1:9" ht="25.5" x14ac:dyDescent="0.25">
      <c r="A80" s="2" t="s">
        <v>20</v>
      </c>
      <c r="B80" s="2" t="s">
        <v>87</v>
      </c>
      <c r="C80" s="3">
        <v>0.31819999999999998</v>
      </c>
      <c r="D80" s="4" t="s">
        <v>88</v>
      </c>
      <c r="E80" s="3">
        <v>2.5455999999999999</v>
      </c>
      <c r="F80" s="3">
        <v>129.80000000000001</v>
      </c>
      <c r="G80" s="3"/>
      <c r="H80" s="3">
        <v>330.42</v>
      </c>
      <c r="I80" s="3"/>
    </row>
    <row r="81" spans="1:10" x14ac:dyDescent="0.25">
      <c r="A81" s="2"/>
      <c r="B81" s="2" t="s">
        <v>21</v>
      </c>
      <c r="C81" s="3">
        <v>1.4999999999999999E-2</v>
      </c>
      <c r="D81" s="4" t="s">
        <v>22</v>
      </c>
      <c r="E81" s="3">
        <v>0.12</v>
      </c>
      <c r="F81" s="3">
        <v>6.61</v>
      </c>
      <c r="G81" s="3"/>
      <c r="H81" s="3">
        <v>0.79</v>
      </c>
      <c r="I81" s="3"/>
    </row>
    <row r="82" spans="1:10" x14ac:dyDescent="0.25">
      <c r="A82" s="2"/>
      <c r="B82" s="2" t="s">
        <v>23</v>
      </c>
      <c r="C82" s="3">
        <v>0.5</v>
      </c>
      <c r="D82" s="4" t="s">
        <v>24</v>
      </c>
      <c r="E82" s="3"/>
      <c r="F82" s="3"/>
      <c r="G82" s="3"/>
      <c r="H82" s="3">
        <v>1.66</v>
      </c>
      <c r="I82" s="3"/>
    </row>
    <row r="83" spans="1:10" ht="25.5" x14ac:dyDescent="0.25">
      <c r="A83" s="2" t="s">
        <v>25</v>
      </c>
      <c r="B83" s="2" t="s">
        <v>89</v>
      </c>
      <c r="C83" s="3">
        <v>2.7000000000000001E-3</v>
      </c>
      <c r="D83" s="4" t="s">
        <v>27</v>
      </c>
      <c r="E83" s="3">
        <v>2.1600000000000001E-2</v>
      </c>
      <c r="F83" s="3">
        <v>217.15</v>
      </c>
      <c r="G83" s="3"/>
      <c r="H83" s="3"/>
      <c r="I83" s="3">
        <v>4.6900000000000004</v>
      </c>
    </row>
    <row r="84" spans="1:10" x14ac:dyDescent="0.25">
      <c r="A84" s="2"/>
      <c r="B84" s="2" t="s">
        <v>90</v>
      </c>
      <c r="C84" s="3">
        <v>3.8699999999999998E-2</v>
      </c>
      <c r="D84" s="4" t="s">
        <v>27</v>
      </c>
      <c r="E84" s="3">
        <v>0.30959999999999999</v>
      </c>
      <c r="F84" s="3">
        <v>144.66</v>
      </c>
      <c r="G84" s="3"/>
      <c r="H84" s="3"/>
      <c r="I84" s="3">
        <v>44.79</v>
      </c>
    </row>
    <row r="85" spans="1:10" x14ac:dyDescent="0.25">
      <c r="A85" s="38">
        <v>200</v>
      </c>
      <c r="B85" s="40" t="s">
        <v>134</v>
      </c>
      <c r="C85" s="41"/>
      <c r="D85" s="41"/>
      <c r="E85" s="42"/>
      <c r="F85" s="40" t="s">
        <v>32</v>
      </c>
      <c r="G85" s="42"/>
      <c r="H85" s="33">
        <v>8</v>
      </c>
      <c r="I85" s="33"/>
    </row>
    <row r="86" spans="1:10" x14ac:dyDescent="0.25">
      <c r="A86" s="39"/>
      <c r="B86" s="35" t="s">
        <v>135</v>
      </c>
      <c r="C86" s="36"/>
      <c r="D86" s="36"/>
      <c r="E86" s="37"/>
      <c r="F86" s="35"/>
      <c r="G86" s="37"/>
      <c r="H86" s="34"/>
      <c r="I86" s="34"/>
    </row>
    <row r="87" spans="1:10" x14ac:dyDescent="0.25">
      <c r="A87" s="2"/>
      <c r="B87" s="2" t="s">
        <v>18</v>
      </c>
      <c r="C87" s="3">
        <v>1.1423000000000001</v>
      </c>
      <c r="D87" s="4" t="s">
        <v>19</v>
      </c>
      <c r="E87" s="3">
        <v>9.1384000000000007</v>
      </c>
      <c r="F87" s="3">
        <f>Arkusz2!C3</f>
        <v>0</v>
      </c>
      <c r="G87" s="3">
        <f>ROUND(E87*F87,2)</f>
        <v>0</v>
      </c>
      <c r="H87" s="3"/>
      <c r="I87" s="3"/>
    </row>
    <row r="88" spans="1:10" x14ac:dyDescent="0.25">
      <c r="A88" s="2" t="s">
        <v>20</v>
      </c>
      <c r="B88" s="2" t="s">
        <v>79</v>
      </c>
      <c r="C88" s="3">
        <v>7.9299999999999995E-2</v>
      </c>
      <c r="D88" s="4" t="s">
        <v>22</v>
      </c>
      <c r="E88" s="3">
        <v>0.63439999999999996</v>
      </c>
      <c r="F88" s="3">
        <v>56.77</v>
      </c>
      <c r="G88" s="3"/>
      <c r="H88" s="3">
        <v>36.01</v>
      </c>
      <c r="I88" s="3"/>
    </row>
    <row r="89" spans="1:10" x14ac:dyDescent="0.25">
      <c r="A89" s="2"/>
      <c r="B89" s="2" t="s">
        <v>21</v>
      </c>
      <c r="C89" s="3">
        <v>2.1999999999999999E-2</v>
      </c>
      <c r="D89" s="4" t="s">
        <v>22</v>
      </c>
      <c r="E89" s="3">
        <v>0.17599999999999999</v>
      </c>
      <c r="F89" s="3">
        <v>6.61</v>
      </c>
      <c r="G89" s="3"/>
      <c r="H89" s="3">
        <v>1.1599999999999999</v>
      </c>
      <c r="I89" s="3"/>
    </row>
    <row r="90" spans="1:10" x14ac:dyDescent="0.25">
      <c r="A90" s="2"/>
      <c r="B90" s="2" t="s">
        <v>23</v>
      </c>
      <c r="C90" s="3">
        <v>0.5</v>
      </c>
      <c r="D90" s="4" t="s">
        <v>24</v>
      </c>
      <c r="E90" s="3"/>
      <c r="F90" s="3"/>
      <c r="G90" s="3"/>
      <c r="H90" s="3">
        <v>0.19</v>
      </c>
      <c r="I90" s="3"/>
    </row>
    <row r="91" spans="1:10" ht="25.5" x14ac:dyDescent="0.25">
      <c r="A91" s="2" t="s">
        <v>25</v>
      </c>
      <c r="B91" s="2" t="s">
        <v>136</v>
      </c>
      <c r="C91" s="3">
        <v>0.13</v>
      </c>
      <c r="D91" s="4" t="s">
        <v>27</v>
      </c>
      <c r="E91" s="3">
        <v>1.04</v>
      </c>
      <c r="F91" s="3">
        <v>27.39</v>
      </c>
      <c r="G91" s="3"/>
      <c r="H91" s="3"/>
      <c r="I91" s="3">
        <v>28.49</v>
      </c>
    </row>
    <row r="92" spans="1:10" x14ac:dyDescent="0.25">
      <c r="A92" s="2"/>
      <c r="B92" s="2" t="s">
        <v>26</v>
      </c>
      <c r="C92" s="3">
        <v>2.5000000000000001E-2</v>
      </c>
      <c r="D92" s="4" t="s">
        <v>27</v>
      </c>
      <c r="E92" s="3">
        <v>0.2</v>
      </c>
      <c r="F92" s="3">
        <v>77.2</v>
      </c>
      <c r="G92" s="3"/>
      <c r="H92" s="3"/>
      <c r="I92" s="3">
        <v>15.44</v>
      </c>
    </row>
    <row r="93" spans="1:10" x14ac:dyDescent="0.25">
      <c r="A93" s="7"/>
      <c r="B93" s="28" t="s">
        <v>122</v>
      </c>
      <c r="C93" s="29"/>
      <c r="D93" s="30"/>
      <c r="E93" s="31"/>
      <c r="F93" s="32"/>
      <c r="G93" s="8">
        <f>G7+G11+G15+G22+G27+G30+G39+G45+G57+G64+G69+G75+G79+G87</f>
        <v>0</v>
      </c>
      <c r="H93" s="8">
        <v>4917.82</v>
      </c>
      <c r="I93" s="8">
        <v>1345.13</v>
      </c>
      <c r="J93" s="10"/>
    </row>
    <row r="94" spans="1:10" x14ac:dyDescent="0.25">
      <c r="A94" s="7" t="s">
        <v>123</v>
      </c>
      <c r="B94" s="28" t="s">
        <v>124</v>
      </c>
      <c r="C94" s="29"/>
      <c r="D94" s="30"/>
      <c r="E94" s="31">
        <f>(G93+I93)*Arkusz2!C4/100</f>
        <v>0</v>
      </c>
      <c r="F94" s="32"/>
      <c r="G94" s="9"/>
      <c r="H94" s="9"/>
      <c r="I94" s="9"/>
    </row>
    <row r="95" spans="1:10" x14ac:dyDescent="0.25">
      <c r="A95" s="7"/>
      <c r="B95" s="28" t="s">
        <v>125</v>
      </c>
      <c r="C95" s="29"/>
      <c r="D95" s="30"/>
      <c r="E95" s="31">
        <f>(G93+I93+E94)*Arkusz2!C5/100</f>
        <v>0</v>
      </c>
      <c r="F95" s="56"/>
      <c r="G95" s="9"/>
      <c r="H95" s="9"/>
      <c r="I95" s="9"/>
    </row>
    <row r="96" spans="1:10" x14ac:dyDescent="0.25">
      <c r="A96" s="7"/>
      <c r="B96" s="28" t="s">
        <v>126</v>
      </c>
      <c r="C96" s="29"/>
      <c r="D96" s="30"/>
      <c r="E96" s="31">
        <f>SUM(E93:I95)</f>
        <v>6262.95</v>
      </c>
      <c r="F96" s="32"/>
      <c r="G96" s="9"/>
      <c r="H96" s="9"/>
      <c r="I96" s="9"/>
    </row>
  </sheetData>
  <sheetProtection algorithmName="SHA-512" hashValue="4abBHwMwQc5pK8rv2uW3om2B8Vmn9zeKBC0SdKNIMT1xtd7iEcAbZjPxV46yFvowzonmIa16j9endE9mHAs4ZQ==" saltValue="1YO9li46an2a+jocRnYk+Q==" spinCount="100000" sheet="1" objects="1" scenarios="1"/>
  <mergeCells count="114">
    <mergeCell ref="A4:A6"/>
    <mergeCell ref="B4:E4"/>
    <mergeCell ref="F4:G6"/>
    <mergeCell ref="H4:H6"/>
    <mergeCell ref="I4:I6"/>
    <mergeCell ref="B5:E5"/>
    <mergeCell ref="B6:E6"/>
    <mergeCell ref="A1:C1"/>
    <mergeCell ref="B2:E2"/>
    <mergeCell ref="F2:G2"/>
    <mergeCell ref="I9:I10"/>
    <mergeCell ref="B10:E10"/>
    <mergeCell ref="A13:A14"/>
    <mergeCell ref="B13:E13"/>
    <mergeCell ref="F13:G14"/>
    <mergeCell ref="H13:H14"/>
    <mergeCell ref="I13:I14"/>
    <mergeCell ref="B14:E14"/>
    <mergeCell ref="A9:A10"/>
    <mergeCell ref="B9:E9"/>
    <mergeCell ref="F9:G10"/>
    <mergeCell ref="H9:H10"/>
    <mergeCell ref="I17:I18"/>
    <mergeCell ref="B18:E18"/>
    <mergeCell ref="A20:A21"/>
    <mergeCell ref="B20:E20"/>
    <mergeCell ref="F20:G21"/>
    <mergeCell ref="H20:H21"/>
    <mergeCell ref="I20:I21"/>
    <mergeCell ref="B21:E21"/>
    <mergeCell ref="A17:A18"/>
    <mergeCell ref="B17:E17"/>
    <mergeCell ref="F17:G18"/>
    <mergeCell ref="H17:H18"/>
    <mergeCell ref="H25:H26"/>
    <mergeCell ref="I25:I26"/>
    <mergeCell ref="B26:E26"/>
    <mergeCell ref="A28:A29"/>
    <mergeCell ref="B28:E28"/>
    <mergeCell ref="F28:G29"/>
    <mergeCell ref="H28:H29"/>
    <mergeCell ref="I28:I29"/>
    <mergeCell ref="A25:A26"/>
    <mergeCell ref="B25:E25"/>
    <mergeCell ref="F25:G26"/>
    <mergeCell ref="H34:H35"/>
    <mergeCell ref="I34:I35"/>
    <mergeCell ref="B35:E35"/>
    <mergeCell ref="A37:A38"/>
    <mergeCell ref="B37:E37"/>
    <mergeCell ref="F37:G38"/>
    <mergeCell ref="H37:H38"/>
    <mergeCell ref="I37:I38"/>
    <mergeCell ref="B29:E29"/>
    <mergeCell ref="A34:A35"/>
    <mergeCell ref="B34:E34"/>
    <mergeCell ref="F34:G35"/>
    <mergeCell ref="H43:H44"/>
    <mergeCell ref="I43:I44"/>
    <mergeCell ref="B44:E44"/>
    <mergeCell ref="A50:A51"/>
    <mergeCell ref="B50:E50"/>
    <mergeCell ref="F50:G51"/>
    <mergeCell ref="H50:H51"/>
    <mergeCell ref="I50:I51"/>
    <mergeCell ref="B38:E38"/>
    <mergeCell ref="A43:A44"/>
    <mergeCell ref="B43:E43"/>
    <mergeCell ref="F43:G44"/>
    <mergeCell ref="H55:H56"/>
    <mergeCell ref="I55:I56"/>
    <mergeCell ref="B56:E56"/>
    <mergeCell ref="A62:A63"/>
    <mergeCell ref="B62:E62"/>
    <mergeCell ref="F62:G63"/>
    <mergeCell ref="H62:H63"/>
    <mergeCell ref="I62:I63"/>
    <mergeCell ref="B51:E51"/>
    <mergeCell ref="A55:A56"/>
    <mergeCell ref="B55:E55"/>
    <mergeCell ref="F55:G56"/>
    <mergeCell ref="H67:H68"/>
    <mergeCell ref="I67:I68"/>
    <mergeCell ref="B68:E68"/>
    <mergeCell ref="A73:A74"/>
    <mergeCell ref="B73:E73"/>
    <mergeCell ref="F73:G74"/>
    <mergeCell ref="H73:H74"/>
    <mergeCell ref="I73:I74"/>
    <mergeCell ref="B63:E63"/>
    <mergeCell ref="A67:A68"/>
    <mergeCell ref="B67:E67"/>
    <mergeCell ref="F67:G68"/>
    <mergeCell ref="H85:H86"/>
    <mergeCell ref="I85:I86"/>
    <mergeCell ref="B86:E86"/>
    <mergeCell ref="H77:H78"/>
    <mergeCell ref="I77:I78"/>
    <mergeCell ref="B78:E78"/>
    <mergeCell ref="B74:E74"/>
    <mergeCell ref="A77:A78"/>
    <mergeCell ref="B77:E77"/>
    <mergeCell ref="F77:G78"/>
    <mergeCell ref="B95:D95"/>
    <mergeCell ref="E95:F95"/>
    <mergeCell ref="B96:D96"/>
    <mergeCell ref="E96:F96"/>
    <mergeCell ref="B93:D93"/>
    <mergeCell ref="E93:F93"/>
    <mergeCell ref="B94:D94"/>
    <mergeCell ref="E94:F94"/>
    <mergeCell ref="A85:A86"/>
    <mergeCell ref="B85:E85"/>
    <mergeCell ref="F85:G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10F7-26E1-436D-AA05-3BC2EEDCB71C}">
  <dimension ref="A1:I39"/>
  <sheetViews>
    <sheetView workbookViewId="0">
      <selection activeCell="F29" sqref="F29:G30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137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138</v>
      </c>
      <c r="C3" s="41"/>
      <c r="D3" s="41"/>
      <c r="E3" s="42"/>
      <c r="F3" s="40" t="s">
        <v>58</v>
      </c>
      <c r="G3" s="42"/>
      <c r="H3" s="33">
        <v>1</v>
      </c>
      <c r="I3" s="51"/>
    </row>
    <row r="4" spans="1:9" x14ac:dyDescent="0.25">
      <c r="A4" s="39"/>
      <c r="B4" s="35" t="s">
        <v>139</v>
      </c>
      <c r="C4" s="36"/>
      <c r="D4" s="36"/>
      <c r="E4" s="37"/>
      <c r="F4" s="35"/>
      <c r="G4" s="37"/>
      <c r="H4" s="34"/>
      <c r="I4" s="52"/>
    </row>
    <row r="5" spans="1:9" x14ac:dyDescent="0.25">
      <c r="A5" s="2"/>
      <c r="B5" s="2" t="s">
        <v>18</v>
      </c>
      <c r="C5" s="3">
        <v>6.08</v>
      </c>
      <c r="D5" s="4" t="s">
        <v>19</v>
      </c>
      <c r="E5" s="3">
        <v>6.08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140</v>
      </c>
      <c r="C6" s="3">
        <v>1</v>
      </c>
      <c r="D6" s="4" t="s">
        <v>58</v>
      </c>
      <c r="E6" s="3">
        <v>1</v>
      </c>
      <c r="F6" s="3">
        <v>209.27</v>
      </c>
      <c r="G6" s="3"/>
      <c r="H6" s="3">
        <v>209.27</v>
      </c>
      <c r="I6" s="3"/>
    </row>
    <row r="7" spans="1:9" x14ac:dyDescent="0.25">
      <c r="A7" s="2"/>
      <c r="B7" s="2" t="s">
        <v>23</v>
      </c>
      <c r="C7" s="3">
        <v>2.5</v>
      </c>
      <c r="D7" s="4" t="s">
        <v>24</v>
      </c>
      <c r="E7" s="3"/>
      <c r="F7" s="3"/>
      <c r="G7" s="3"/>
      <c r="H7" s="3">
        <v>5.23</v>
      </c>
      <c r="I7" s="3"/>
    </row>
    <row r="8" spans="1:9" x14ac:dyDescent="0.25">
      <c r="A8" s="2" t="s">
        <v>25</v>
      </c>
      <c r="B8" s="2" t="s">
        <v>28</v>
      </c>
      <c r="C8" s="3">
        <v>1.6</v>
      </c>
      <c r="D8" s="4" t="s">
        <v>27</v>
      </c>
      <c r="E8" s="3">
        <v>1.6</v>
      </c>
      <c r="F8" s="3">
        <v>106.47</v>
      </c>
      <c r="G8" s="3"/>
      <c r="H8" s="3"/>
      <c r="I8" s="3">
        <v>170.35</v>
      </c>
    </row>
    <row r="9" spans="1:9" x14ac:dyDescent="0.25">
      <c r="A9" s="38">
        <v>20</v>
      </c>
      <c r="B9" s="40" t="s">
        <v>141</v>
      </c>
      <c r="C9" s="41"/>
      <c r="D9" s="41"/>
      <c r="E9" s="42"/>
      <c r="F9" s="40" t="s">
        <v>142</v>
      </c>
      <c r="G9" s="42"/>
      <c r="H9" s="33">
        <v>1</v>
      </c>
      <c r="I9" s="51"/>
    </row>
    <row r="10" spans="1:9" x14ac:dyDescent="0.25">
      <c r="A10" s="50"/>
      <c r="B10" s="47" t="s">
        <v>143</v>
      </c>
      <c r="C10" s="48"/>
      <c r="D10" s="48"/>
      <c r="E10" s="49"/>
      <c r="F10" s="47"/>
      <c r="G10" s="49"/>
      <c r="H10" s="46"/>
      <c r="I10" s="57"/>
    </row>
    <row r="11" spans="1:9" x14ac:dyDescent="0.25">
      <c r="A11" s="39"/>
      <c r="B11" s="35" t="s">
        <v>144</v>
      </c>
      <c r="C11" s="36"/>
      <c r="D11" s="36"/>
      <c r="E11" s="37"/>
      <c r="F11" s="35"/>
      <c r="G11" s="37"/>
      <c r="H11" s="34"/>
      <c r="I11" s="52"/>
    </row>
    <row r="12" spans="1:9" x14ac:dyDescent="0.25">
      <c r="A12" s="2"/>
      <c r="B12" s="2" t="s">
        <v>18</v>
      </c>
      <c r="C12" s="3">
        <v>2.3199999999999998</v>
      </c>
      <c r="D12" s="4" t="s">
        <v>19</v>
      </c>
      <c r="E12" s="3">
        <v>2.3199999999999998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145</v>
      </c>
      <c r="C13" s="3">
        <v>1</v>
      </c>
      <c r="D13" s="4" t="s">
        <v>58</v>
      </c>
      <c r="E13" s="3">
        <v>1</v>
      </c>
      <c r="F13" s="3">
        <v>508.79</v>
      </c>
      <c r="G13" s="3"/>
      <c r="H13" s="3">
        <v>508.79</v>
      </c>
      <c r="I13" s="3"/>
    </row>
    <row r="14" spans="1:9" ht="25.5" x14ac:dyDescent="0.25">
      <c r="A14" s="2"/>
      <c r="B14" s="2" t="s">
        <v>146</v>
      </c>
      <c r="C14" s="3">
        <v>2</v>
      </c>
      <c r="D14" s="4" t="s">
        <v>58</v>
      </c>
      <c r="E14" s="3">
        <v>2</v>
      </c>
      <c r="F14" s="3">
        <v>2.57</v>
      </c>
      <c r="G14" s="3"/>
      <c r="H14" s="3">
        <v>5.14</v>
      </c>
      <c r="I14" s="3"/>
    </row>
    <row r="15" spans="1:9" x14ac:dyDescent="0.25">
      <c r="A15" s="2"/>
      <c r="B15" s="2" t="s">
        <v>147</v>
      </c>
      <c r="C15" s="3">
        <v>1.57</v>
      </c>
      <c r="D15" s="4" t="s">
        <v>101</v>
      </c>
      <c r="E15" s="3">
        <v>1.57</v>
      </c>
      <c r="F15" s="3">
        <v>12.31</v>
      </c>
      <c r="G15" s="3"/>
      <c r="H15" s="3">
        <v>19.329999999999998</v>
      </c>
      <c r="I15" s="3"/>
    </row>
    <row r="16" spans="1:9" x14ac:dyDescent="0.25">
      <c r="A16" s="2"/>
      <c r="B16" s="2" t="s">
        <v>148</v>
      </c>
      <c r="C16" s="3">
        <v>1</v>
      </c>
      <c r="D16" s="4" t="s">
        <v>58</v>
      </c>
      <c r="E16" s="3">
        <v>1</v>
      </c>
      <c r="F16" s="3">
        <v>119.98</v>
      </c>
      <c r="G16" s="3"/>
      <c r="H16" s="3">
        <v>119.98</v>
      </c>
      <c r="I16" s="3"/>
    </row>
    <row r="17" spans="1:9" x14ac:dyDescent="0.25">
      <c r="A17" s="2"/>
      <c r="B17" s="2" t="s">
        <v>149</v>
      </c>
      <c r="C17" s="3">
        <v>1</v>
      </c>
      <c r="D17" s="4" t="s">
        <v>58</v>
      </c>
      <c r="E17" s="3">
        <v>1</v>
      </c>
      <c r="F17" s="3">
        <v>167.35</v>
      </c>
      <c r="G17" s="3"/>
      <c r="H17" s="3">
        <v>167.35</v>
      </c>
      <c r="I17" s="3"/>
    </row>
    <row r="18" spans="1:9" x14ac:dyDescent="0.25">
      <c r="A18" s="2"/>
      <c r="B18" s="2" t="s">
        <v>150</v>
      </c>
      <c r="C18" s="3">
        <v>2</v>
      </c>
      <c r="D18" s="4" t="s">
        <v>58</v>
      </c>
      <c r="E18" s="3">
        <v>2</v>
      </c>
      <c r="F18" s="3">
        <v>18.89</v>
      </c>
      <c r="G18" s="3"/>
      <c r="H18" s="3">
        <v>37.78</v>
      </c>
      <c r="I18" s="3"/>
    </row>
    <row r="19" spans="1:9" x14ac:dyDescent="0.25">
      <c r="A19" s="2"/>
      <c r="B19" s="2" t="s">
        <v>151</v>
      </c>
      <c r="C19" s="3">
        <v>2</v>
      </c>
      <c r="D19" s="4" t="s">
        <v>58</v>
      </c>
      <c r="E19" s="3">
        <v>2</v>
      </c>
      <c r="F19" s="3">
        <v>66.84</v>
      </c>
      <c r="G19" s="3"/>
      <c r="H19" s="3">
        <v>133.68</v>
      </c>
      <c r="I19" s="3"/>
    </row>
    <row r="20" spans="1:9" x14ac:dyDescent="0.25">
      <c r="A20" s="2"/>
      <c r="B20" s="2" t="s">
        <v>23</v>
      </c>
      <c r="C20" s="3">
        <v>1.5</v>
      </c>
      <c r="D20" s="4" t="s">
        <v>24</v>
      </c>
      <c r="E20" s="3"/>
      <c r="F20" s="3"/>
      <c r="G20" s="3"/>
      <c r="H20" s="3">
        <v>14.88</v>
      </c>
      <c r="I20" s="3"/>
    </row>
    <row r="21" spans="1:9" x14ac:dyDescent="0.25">
      <c r="A21" s="2" t="s">
        <v>25</v>
      </c>
      <c r="B21" s="2" t="s">
        <v>28</v>
      </c>
      <c r="C21" s="3">
        <v>0.2</v>
      </c>
      <c r="D21" s="4" t="s">
        <v>27</v>
      </c>
      <c r="E21" s="3">
        <v>0.2</v>
      </c>
      <c r="F21" s="3">
        <v>106.47</v>
      </c>
      <c r="G21" s="3"/>
      <c r="H21" s="3"/>
      <c r="I21" s="3">
        <v>21.29</v>
      </c>
    </row>
    <row r="22" spans="1:9" x14ac:dyDescent="0.25">
      <c r="A22" s="38">
        <v>30</v>
      </c>
      <c r="B22" s="40" t="s">
        <v>152</v>
      </c>
      <c r="C22" s="41"/>
      <c r="D22" s="41"/>
      <c r="E22" s="42"/>
      <c r="F22" s="40" t="s">
        <v>72</v>
      </c>
      <c r="G22" s="42"/>
      <c r="H22" s="33">
        <v>1</v>
      </c>
      <c r="I22" s="33"/>
    </row>
    <row r="23" spans="1:9" x14ac:dyDescent="0.25">
      <c r="A23" s="39"/>
      <c r="B23" s="35" t="s">
        <v>153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0.48</v>
      </c>
      <c r="D24" s="4" t="s">
        <v>19</v>
      </c>
      <c r="E24" s="3">
        <v>0.48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 t="s">
        <v>20</v>
      </c>
      <c r="B25" s="2" t="s">
        <v>154</v>
      </c>
      <c r="C25" s="3">
        <v>1</v>
      </c>
      <c r="D25" s="4" t="s">
        <v>58</v>
      </c>
      <c r="E25" s="3">
        <v>1</v>
      </c>
      <c r="F25" s="3">
        <v>23.67</v>
      </c>
      <c r="G25" s="3"/>
      <c r="H25" s="3">
        <v>23.67</v>
      </c>
      <c r="I25" s="3"/>
    </row>
    <row r="26" spans="1:9" x14ac:dyDescent="0.25">
      <c r="A26" s="2"/>
      <c r="B26" s="2" t="s">
        <v>23</v>
      </c>
      <c r="C26" s="3">
        <v>1.5</v>
      </c>
      <c r="D26" s="4" t="s">
        <v>24</v>
      </c>
      <c r="E26" s="3"/>
      <c r="F26" s="3"/>
      <c r="G26" s="3"/>
      <c r="H26" s="3">
        <v>0.36</v>
      </c>
      <c r="I26" s="3"/>
    </row>
    <row r="27" spans="1:9" x14ac:dyDescent="0.25">
      <c r="A27" s="2" t="s">
        <v>25</v>
      </c>
      <c r="B27" s="2" t="s">
        <v>75</v>
      </c>
      <c r="C27" s="3">
        <v>0.24</v>
      </c>
      <c r="D27" s="4" t="s">
        <v>27</v>
      </c>
      <c r="E27" s="3">
        <v>0.24</v>
      </c>
      <c r="F27" s="3">
        <v>28.43</v>
      </c>
      <c r="G27" s="3"/>
      <c r="H27" s="3"/>
      <c r="I27" s="3">
        <v>6.82</v>
      </c>
    </row>
    <row r="28" spans="1:9" x14ac:dyDescent="0.25">
      <c r="A28" s="2"/>
      <c r="B28" s="2" t="s">
        <v>76</v>
      </c>
      <c r="C28" s="3">
        <v>0.24</v>
      </c>
      <c r="D28" s="4" t="s">
        <v>27</v>
      </c>
      <c r="E28" s="3">
        <v>0.24</v>
      </c>
      <c r="F28" s="3">
        <v>11.58</v>
      </c>
      <c r="G28" s="3"/>
      <c r="H28" s="3"/>
      <c r="I28" s="3">
        <v>2.78</v>
      </c>
    </row>
    <row r="29" spans="1:9" x14ac:dyDescent="0.25">
      <c r="A29" s="38">
        <v>40</v>
      </c>
      <c r="B29" s="40" t="s">
        <v>152</v>
      </c>
      <c r="C29" s="41"/>
      <c r="D29" s="41"/>
      <c r="E29" s="42"/>
      <c r="F29" s="40" t="s">
        <v>72</v>
      </c>
      <c r="G29" s="42"/>
      <c r="H29" s="33">
        <v>1</v>
      </c>
      <c r="I29" s="33"/>
    </row>
    <row r="30" spans="1:9" x14ac:dyDescent="0.25">
      <c r="A30" s="39"/>
      <c r="B30" s="35" t="s">
        <v>153</v>
      </c>
      <c r="C30" s="36"/>
      <c r="D30" s="36"/>
      <c r="E30" s="37"/>
      <c r="F30" s="35"/>
      <c r="G30" s="37"/>
      <c r="H30" s="34"/>
      <c r="I30" s="34"/>
    </row>
    <row r="31" spans="1:9" x14ac:dyDescent="0.25">
      <c r="A31" s="2"/>
      <c r="B31" s="2" t="s">
        <v>18</v>
      </c>
      <c r="C31" s="3">
        <v>0.48</v>
      </c>
      <c r="D31" s="4" t="s">
        <v>19</v>
      </c>
      <c r="E31" s="3">
        <v>0.48</v>
      </c>
      <c r="F31" s="3">
        <f>Arkusz2!C3</f>
        <v>0</v>
      </c>
      <c r="G31" s="3">
        <f>ROUND(E31*F31,2)</f>
        <v>0</v>
      </c>
      <c r="H31" s="3"/>
      <c r="I31" s="3"/>
    </row>
    <row r="32" spans="1:9" x14ac:dyDescent="0.25">
      <c r="A32" s="2" t="s">
        <v>20</v>
      </c>
      <c r="B32" s="2" t="s">
        <v>155</v>
      </c>
      <c r="C32" s="3">
        <v>1</v>
      </c>
      <c r="D32" s="4" t="s">
        <v>58</v>
      </c>
      <c r="E32" s="3">
        <v>1</v>
      </c>
      <c r="F32" s="3">
        <v>53.23</v>
      </c>
      <c r="G32" s="3"/>
      <c r="H32" s="3">
        <v>53.23</v>
      </c>
      <c r="I32" s="3"/>
    </row>
    <row r="33" spans="1:9" x14ac:dyDescent="0.25">
      <c r="A33" s="2"/>
      <c r="B33" s="2" t="s">
        <v>23</v>
      </c>
      <c r="C33" s="3">
        <v>1.5</v>
      </c>
      <c r="D33" s="4" t="s">
        <v>24</v>
      </c>
      <c r="E33" s="3"/>
      <c r="F33" s="3"/>
      <c r="G33" s="3"/>
      <c r="H33" s="3">
        <v>0.8</v>
      </c>
      <c r="I33" s="3"/>
    </row>
    <row r="34" spans="1:9" x14ac:dyDescent="0.25">
      <c r="A34" s="2" t="s">
        <v>25</v>
      </c>
      <c r="B34" s="2" t="s">
        <v>75</v>
      </c>
      <c r="C34" s="3">
        <v>0.24</v>
      </c>
      <c r="D34" s="4" t="s">
        <v>27</v>
      </c>
      <c r="E34" s="3">
        <v>0.24</v>
      </c>
      <c r="F34" s="3">
        <v>28.43</v>
      </c>
      <c r="G34" s="3"/>
      <c r="H34" s="3"/>
      <c r="I34" s="3">
        <v>6.82</v>
      </c>
    </row>
    <row r="35" spans="1:9" x14ac:dyDescent="0.25">
      <c r="A35" s="2"/>
      <c r="B35" s="2" t="s">
        <v>76</v>
      </c>
      <c r="C35" s="3">
        <v>0.24</v>
      </c>
      <c r="D35" s="4" t="s">
        <v>27</v>
      </c>
      <c r="E35" s="3">
        <v>0.24</v>
      </c>
      <c r="F35" s="3">
        <v>11.58</v>
      </c>
      <c r="G35" s="3"/>
      <c r="H35" s="3"/>
      <c r="I35" s="3">
        <v>2.78</v>
      </c>
    </row>
    <row r="36" spans="1:9" x14ac:dyDescent="0.25">
      <c r="A36" s="7"/>
      <c r="B36" s="28" t="s">
        <v>122</v>
      </c>
      <c r="C36" s="29"/>
      <c r="D36" s="30"/>
      <c r="E36" s="31"/>
      <c r="F36" s="32"/>
      <c r="G36" s="9">
        <f>G5+G12+G24+G31</f>
        <v>0</v>
      </c>
      <c r="H36" s="8">
        <v>1299.49</v>
      </c>
      <c r="I36" s="9">
        <v>210.84</v>
      </c>
    </row>
    <row r="37" spans="1:9" x14ac:dyDescent="0.25">
      <c r="A37" s="7" t="s">
        <v>123</v>
      </c>
      <c r="B37" s="28" t="s">
        <v>124</v>
      </c>
      <c r="C37" s="29"/>
      <c r="D37" s="30"/>
      <c r="E37" s="31">
        <f>(G36+I36)*Arkusz2!C4/100</f>
        <v>0</v>
      </c>
      <c r="F37" s="32"/>
      <c r="G37" s="9"/>
      <c r="H37" s="9"/>
      <c r="I37" s="9"/>
    </row>
    <row r="38" spans="1:9" x14ac:dyDescent="0.25">
      <c r="A38" s="7"/>
      <c r="B38" s="28" t="s">
        <v>125</v>
      </c>
      <c r="C38" s="29"/>
      <c r="D38" s="30"/>
      <c r="E38" s="31">
        <f>(G36+I36+E37)*Arkusz2!C5/100</f>
        <v>0</v>
      </c>
      <c r="F38" s="32"/>
      <c r="G38" s="9"/>
      <c r="H38" s="9"/>
      <c r="I38" s="9"/>
    </row>
    <row r="39" spans="1:9" x14ac:dyDescent="0.25">
      <c r="A39" s="7"/>
      <c r="B39" s="28" t="s">
        <v>126</v>
      </c>
      <c r="C39" s="29"/>
      <c r="D39" s="30"/>
      <c r="E39" s="31">
        <f>SUM(E36:I38)</f>
        <v>1510.33</v>
      </c>
      <c r="F39" s="32"/>
      <c r="G39" s="9"/>
      <c r="H39" s="9"/>
      <c r="I39" s="9"/>
    </row>
  </sheetData>
  <sheetProtection algorithmName="SHA-512" hashValue="yFjoM80BA4/SFeFndqQR8iio1BFMbtshbB6oPf7Y7LoJwOm1/B1QLTXpcN6f3xC2ozJUjpHo3R8jmBc4WrpalQ==" saltValue="F08HereVBCXZBTjQIXcmYg==" spinCount="100000" sheet="1" objects="1" scenarios="1"/>
  <mergeCells count="34">
    <mergeCell ref="A1:C1"/>
    <mergeCell ref="I3:I4"/>
    <mergeCell ref="B4:E4"/>
    <mergeCell ref="A9:A11"/>
    <mergeCell ref="B9:E9"/>
    <mergeCell ref="F9:G11"/>
    <mergeCell ref="H9:H11"/>
    <mergeCell ref="I9:I11"/>
    <mergeCell ref="B10:E10"/>
    <mergeCell ref="A3:A4"/>
    <mergeCell ref="B3:E3"/>
    <mergeCell ref="F3:G4"/>
    <mergeCell ref="H3:H4"/>
    <mergeCell ref="H22:H23"/>
    <mergeCell ref="I22:I23"/>
    <mergeCell ref="B23:E23"/>
    <mergeCell ref="B11:E11"/>
    <mergeCell ref="A22:A23"/>
    <mergeCell ref="B22:E22"/>
    <mergeCell ref="F22:G23"/>
    <mergeCell ref="A29:A30"/>
    <mergeCell ref="B29:E29"/>
    <mergeCell ref="F29:G30"/>
    <mergeCell ref="H29:H30"/>
    <mergeCell ref="I29:I30"/>
    <mergeCell ref="B30:E30"/>
    <mergeCell ref="B38:D38"/>
    <mergeCell ref="E38:F38"/>
    <mergeCell ref="B39:D39"/>
    <mergeCell ref="E39:F39"/>
    <mergeCell ref="B36:D36"/>
    <mergeCell ref="E36:F36"/>
    <mergeCell ref="B37:D37"/>
    <mergeCell ref="E37:F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B5147-B1D0-4580-A73A-B3C30807B633}">
  <dimension ref="A1:R185"/>
  <sheetViews>
    <sheetView topLeftCell="A151" workbookViewId="0">
      <selection activeCell="R176" sqref="R176"/>
    </sheetView>
  </sheetViews>
  <sheetFormatPr defaultRowHeight="15" x14ac:dyDescent="0.25"/>
  <cols>
    <col min="1" max="1" width="10.7109375" customWidth="1"/>
    <col min="2" max="2" width="49.7109375" customWidth="1"/>
    <col min="3" max="9" width="10.7109375" customWidth="1"/>
  </cols>
  <sheetData>
    <row r="1" spans="1:9" ht="15" customHeight="1" x14ac:dyDescent="0.25">
      <c r="A1" s="35" t="s">
        <v>156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8">
        <v>10</v>
      </c>
      <c r="B4" s="40" t="s">
        <v>15</v>
      </c>
      <c r="C4" s="41"/>
      <c r="D4" s="41"/>
      <c r="E4" s="42"/>
      <c r="F4" s="40" t="s">
        <v>16</v>
      </c>
      <c r="G4" s="42"/>
      <c r="H4" s="33">
        <v>10</v>
      </c>
      <c r="I4" s="33"/>
    </row>
    <row r="5" spans="1:9" x14ac:dyDescent="0.25">
      <c r="A5" s="39"/>
      <c r="B5" s="35" t="s">
        <v>17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0.39500000000000002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157</v>
      </c>
      <c r="C7" s="3">
        <v>8.0000000000000002E-3</v>
      </c>
      <c r="D7" s="4" t="s">
        <v>22</v>
      </c>
      <c r="E7" s="3">
        <v>0.08</v>
      </c>
      <c r="F7" s="3">
        <v>6.61</v>
      </c>
      <c r="G7" s="3"/>
      <c r="H7" s="3">
        <v>0.53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0.02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0.628</v>
      </c>
      <c r="F9" s="3">
        <v>77.2</v>
      </c>
      <c r="G9" s="3"/>
      <c r="H9" s="3"/>
      <c r="I9" s="3">
        <v>48.48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9.4E-2</v>
      </c>
      <c r="F10" s="3">
        <v>106.47</v>
      </c>
      <c r="G10" s="3"/>
      <c r="H10" s="3"/>
      <c r="I10" s="3">
        <v>10.01</v>
      </c>
    </row>
    <row r="11" spans="1:9" x14ac:dyDescent="0.25">
      <c r="A11" s="38">
        <v>20</v>
      </c>
      <c r="B11" s="40" t="s">
        <v>29</v>
      </c>
      <c r="C11" s="41"/>
      <c r="D11" s="41"/>
      <c r="E11" s="42"/>
      <c r="F11" s="40" t="s">
        <v>16</v>
      </c>
      <c r="G11" s="42"/>
      <c r="H11" s="33">
        <v>10</v>
      </c>
      <c r="I11" s="33"/>
    </row>
    <row r="12" spans="1:9" x14ac:dyDescent="0.25">
      <c r="A12" s="39"/>
      <c r="B12" s="35" t="s">
        <v>30</v>
      </c>
      <c r="C12" s="36"/>
      <c r="D12" s="36"/>
      <c r="E12" s="37"/>
      <c r="F12" s="35"/>
      <c r="G12" s="37"/>
      <c r="H12" s="34"/>
      <c r="I12" s="34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0.32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157</v>
      </c>
      <c r="C14" s="3">
        <v>1E-3</v>
      </c>
      <c r="D14" s="4" t="s">
        <v>22</v>
      </c>
      <c r="E14" s="3">
        <v>0.05</v>
      </c>
      <c r="F14" s="3">
        <v>6.61</v>
      </c>
      <c r="G14" s="3"/>
      <c r="H14" s="3">
        <v>0.33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>
        <v>0.01</v>
      </c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0.03</v>
      </c>
      <c r="F16" s="3">
        <v>77.2</v>
      </c>
      <c r="G16" s="3"/>
      <c r="H16" s="3"/>
      <c r="I16" s="3">
        <v>2.3199999999999998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5.0000000000000001E-3</v>
      </c>
      <c r="F17" s="3">
        <v>106.47</v>
      </c>
      <c r="G17" s="3"/>
      <c r="H17" s="3"/>
      <c r="I17" s="3">
        <v>0.53</v>
      </c>
    </row>
    <row r="18" spans="1:9" x14ac:dyDescent="0.25">
      <c r="A18" s="38">
        <v>30</v>
      </c>
      <c r="B18" s="40" t="s">
        <v>31</v>
      </c>
      <c r="C18" s="41"/>
      <c r="D18" s="41"/>
      <c r="E18" s="42"/>
      <c r="F18" s="40" t="s">
        <v>32</v>
      </c>
      <c r="G18" s="42"/>
      <c r="H18" s="33">
        <v>6</v>
      </c>
      <c r="I18" s="33"/>
    </row>
    <row r="19" spans="1:9" x14ac:dyDescent="0.25">
      <c r="A19" s="39"/>
      <c r="B19" s="35" t="s">
        <v>33</v>
      </c>
      <c r="C19" s="36"/>
      <c r="D19" s="36"/>
      <c r="E19" s="37"/>
      <c r="F19" s="35"/>
      <c r="G19" s="37"/>
      <c r="H19" s="34"/>
      <c r="I19" s="34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1.5264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0.74939999999999996</v>
      </c>
      <c r="F22" s="3">
        <v>74.58</v>
      </c>
      <c r="G22" s="3"/>
      <c r="H22" s="3"/>
      <c r="I22" s="3">
        <v>55.89</v>
      </c>
    </row>
    <row r="23" spans="1:9" x14ac:dyDescent="0.25">
      <c r="A23" s="38">
        <v>40</v>
      </c>
      <c r="B23" s="40" t="s">
        <v>35</v>
      </c>
      <c r="C23" s="41"/>
      <c r="D23" s="41"/>
      <c r="E23" s="42"/>
      <c r="F23" s="40" t="s">
        <v>32</v>
      </c>
      <c r="G23" s="42"/>
      <c r="H23" s="33">
        <v>6</v>
      </c>
      <c r="I23" s="33"/>
    </row>
    <row r="24" spans="1:9" x14ac:dyDescent="0.25">
      <c r="A24" s="39"/>
      <c r="B24" s="35" t="s">
        <v>36</v>
      </c>
      <c r="C24" s="36"/>
      <c r="D24" s="36"/>
      <c r="E24" s="37"/>
      <c r="F24" s="35"/>
      <c r="G24" s="37"/>
      <c r="H24" s="34"/>
      <c r="I24" s="34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1.8353999999999999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0.77700000000000002</v>
      </c>
      <c r="F27" s="3">
        <v>74.58</v>
      </c>
      <c r="G27" s="3"/>
      <c r="H27" s="3"/>
      <c r="I27" s="3">
        <v>57.95</v>
      </c>
    </row>
    <row r="28" spans="1:9" x14ac:dyDescent="0.25">
      <c r="A28" s="38">
        <v>50</v>
      </c>
      <c r="B28" s="40" t="s">
        <v>37</v>
      </c>
      <c r="C28" s="41"/>
      <c r="D28" s="41"/>
      <c r="E28" s="42"/>
      <c r="F28" s="40" t="s">
        <v>22</v>
      </c>
      <c r="G28" s="42"/>
      <c r="H28" s="33">
        <v>0.6</v>
      </c>
      <c r="I28" s="33"/>
    </row>
    <row r="29" spans="1:9" x14ac:dyDescent="0.25">
      <c r="A29" s="39"/>
      <c r="B29" s="35" t="s">
        <v>38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0.51600000000000001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0.3</v>
      </c>
      <c r="F31" s="3">
        <v>148.87</v>
      </c>
      <c r="G31" s="3"/>
      <c r="H31" s="3"/>
      <c r="I31" s="3">
        <v>44.66</v>
      </c>
    </row>
    <row r="32" spans="1:9" x14ac:dyDescent="0.25">
      <c r="A32" s="38">
        <v>60</v>
      </c>
      <c r="B32" s="40" t="s">
        <v>40</v>
      </c>
      <c r="C32" s="41"/>
      <c r="D32" s="41"/>
      <c r="E32" s="42"/>
      <c r="F32" s="40" t="s">
        <v>22</v>
      </c>
      <c r="G32" s="42"/>
      <c r="H32" s="33">
        <v>0.6</v>
      </c>
      <c r="I32" s="33"/>
    </row>
    <row r="33" spans="1:9" x14ac:dyDescent="0.25">
      <c r="A33" s="39"/>
      <c r="B33" s="35" t="s">
        <v>41</v>
      </c>
      <c r="C33" s="36"/>
      <c r="D33" s="36"/>
      <c r="E33" s="37"/>
      <c r="F33" s="35"/>
      <c r="G33" s="37"/>
      <c r="H33" s="34"/>
      <c r="I33" s="34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0.16800000000000001</v>
      </c>
      <c r="F34" s="3">
        <v>148.87</v>
      </c>
      <c r="G34" s="3"/>
      <c r="H34" s="3"/>
      <c r="I34" s="3">
        <v>25.01</v>
      </c>
    </row>
    <row r="35" spans="1:9" x14ac:dyDescent="0.25">
      <c r="A35" s="38">
        <v>70</v>
      </c>
      <c r="B35" s="40" t="s">
        <v>42</v>
      </c>
      <c r="C35" s="41"/>
      <c r="D35" s="41"/>
      <c r="E35" s="42"/>
      <c r="F35" s="40" t="s">
        <v>32</v>
      </c>
      <c r="G35" s="42"/>
      <c r="H35" s="33">
        <v>6</v>
      </c>
      <c r="I35" s="33"/>
    </row>
    <row r="36" spans="1:9" x14ac:dyDescent="0.25">
      <c r="A36" s="39"/>
      <c r="B36" s="35" t="s">
        <v>43</v>
      </c>
      <c r="C36" s="36"/>
      <c r="D36" s="36"/>
      <c r="E36" s="37"/>
      <c r="F36" s="35"/>
      <c r="G36" s="37"/>
      <c r="H36" s="34"/>
      <c r="I36" s="34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3.2675999999999998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8">
        <v>80</v>
      </c>
      <c r="B39" s="40" t="s">
        <v>44</v>
      </c>
      <c r="C39" s="41"/>
      <c r="D39" s="41"/>
      <c r="E39" s="42"/>
      <c r="F39" s="40" t="s">
        <v>32</v>
      </c>
      <c r="G39" s="42"/>
      <c r="H39" s="33">
        <v>6</v>
      </c>
      <c r="I39" s="33"/>
    </row>
    <row r="40" spans="1:9" x14ac:dyDescent="0.25">
      <c r="A40" s="39"/>
      <c r="B40" s="35" t="s">
        <v>45</v>
      </c>
      <c r="C40" s="36"/>
      <c r="D40" s="36"/>
      <c r="E40" s="37"/>
      <c r="F40" s="35"/>
      <c r="G40" s="37"/>
      <c r="H40" s="34"/>
      <c r="I40" s="34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3.2669999999999999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8">
        <v>90</v>
      </c>
      <c r="B43" s="40" t="s">
        <v>37</v>
      </c>
      <c r="C43" s="41"/>
      <c r="D43" s="41"/>
      <c r="E43" s="42"/>
      <c r="F43" s="40" t="s">
        <v>22</v>
      </c>
      <c r="G43" s="42"/>
      <c r="H43" s="33">
        <v>1.8</v>
      </c>
      <c r="I43" s="33"/>
    </row>
    <row r="44" spans="1:9" x14ac:dyDescent="0.25">
      <c r="A44" s="39"/>
      <c r="B44" s="35" t="s">
        <v>38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1.548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0.9</v>
      </c>
      <c r="F46" s="3">
        <v>148.87</v>
      </c>
      <c r="G46" s="3"/>
      <c r="H46" s="3"/>
      <c r="I46" s="3">
        <v>133.97999999999999</v>
      </c>
    </row>
    <row r="47" spans="1:9" x14ac:dyDescent="0.25">
      <c r="A47" s="38">
        <v>100</v>
      </c>
      <c r="B47" s="40" t="s">
        <v>40</v>
      </c>
      <c r="C47" s="41"/>
      <c r="D47" s="41"/>
      <c r="E47" s="42"/>
      <c r="F47" s="40" t="s">
        <v>22</v>
      </c>
      <c r="G47" s="42"/>
      <c r="H47" s="33">
        <v>1.8</v>
      </c>
      <c r="I47" s="33"/>
    </row>
    <row r="48" spans="1:9" x14ac:dyDescent="0.25">
      <c r="A48" s="39"/>
      <c r="B48" s="35" t="s">
        <v>46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0.32400000000000001</v>
      </c>
      <c r="F49" s="3">
        <v>148.87</v>
      </c>
      <c r="G49" s="3"/>
      <c r="H49" s="3"/>
      <c r="I49" s="3">
        <v>48.23</v>
      </c>
    </row>
    <row r="50" spans="1:9" x14ac:dyDescent="0.25">
      <c r="A50" s="38">
        <v>110</v>
      </c>
      <c r="B50" s="40" t="s">
        <v>47</v>
      </c>
      <c r="C50" s="41"/>
      <c r="D50" s="41"/>
      <c r="E50" s="42"/>
      <c r="F50" s="40" t="s">
        <v>22</v>
      </c>
      <c r="G50" s="42"/>
      <c r="H50" s="33">
        <v>6.24</v>
      </c>
      <c r="I50" s="33"/>
    </row>
    <row r="51" spans="1:9" x14ac:dyDescent="0.25">
      <c r="A51" s="39"/>
      <c r="B51" s="35" t="s">
        <v>48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1.4352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0.61399999999999999</v>
      </c>
      <c r="F53" s="3">
        <v>143.91999999999999</v>
      </c>
      <c r="G53" s="3"/>
      <c r="H53" s="3"/>
      <c r="I53" s="3">
        <v>88.37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1.4246000000000001</v>
      </c>
      <c r="F54" s="3">
        <v>148.87</v>
      </c>
      <c r="G54" s="3"/>
      <c r="H54" s="3"/>
      <c r="I54" s="3">
        <v>212.08</v>
      </c>
    </row>
    <row r="55" spans="1:9" x14ac:dyDescent="0.25">
      <c r="A55" s="38">
        <v>120</v>
      </c>
      <c r="B55" s="40" t="s">
        <v>50</v>
      </c>
      <c r="C55" s="41"/>
      <c r="D55" s="41"/>
      <c r="E55" s="42"/>
      <c r="F55" s="40" t="s">
        <v>22</v>
      </c>
      <c r="G55" s="42"/>
      <c r="H55" s="33">
        <v>1.56</v>
      </c>
      <c r="I55" s="33"/>
    </row>
    <row r="56" spans="1:9" x14ac:dyDescent="0.25">
      <c r="A56" s="39"/>
      <c r="B56" s="35" t="s">
        <v>51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5.1402000000000001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8">
        <v>130</v>
      </c>
      <c r="B58" s="40" t="s">
        <v>52</v>
      </c>
      <c r="C58" s="41"/>
      <c r="D58" s="41"/>
      <c r="E58" s="42"/>
      <c r="F58" s="40" t="s">
        <v>22</v>
      </c>
      <c r="G58" s="42"/>
      <c r="H58" s="33">
        <v>1.56</v>
      </c>
      <c r="I58" s="33"/>
    </row>
    <row r="59" spans="1:9" x14ac:dyDescent="0.25">
      <c r="A59" s="39"/>
      <c r="B59" s="35" t="s">
        <v>53</v>
      </c>
      <c r="C59" s="36"/>
      <c r="D59" s="36"/>
      <c r="E59" s="37"/>
      <c r="F59" s="35"/>
      <c r="G59" s="37"/>
      <c r="H59" s="34"/>
      <c r="I59" s="34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5.9900000000000002E-2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0.1075</v>
      </c>
      <c r="F61" s="3">
        <v>143.91999999999999</v>
      </c>
      <c r="G61" s="3"/>
      <c r="H61" s="3"/>
      <c r="I61" s="3">
        <v>15.47</v>
      </c>
    </row>
    <row r="62" spans="1:9" x14ac:dyDescent="0.25">
      <c r="A62" s="2"/>
      <c r="B62" s="2" t="s">
        <v>54</v>
      </c>
      <c r="C62" s="3">
        <v>2.6200000000000001E-2</v>
      </c>
      <c r="D62" s="4" t="s">
        <v>27</v>
      </c>
      <c r="E62" s="3">
        <v>4.0899999999999999E-2</v>
      </c>
      <c r="F62" s="3">
        <v>141.06</v>
      </c>
      <c r="G62" s="3"/>
      <c r="H62" s="3"/>
      <c r="I62" s="3">
        <v>5.77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0.30299999999999999</v>
      </c>
      <c r="F63" s="3">
        <v>148.87</v>
      </c>
      <c r="G63" s="3"/>
      <c r="H63" s="3"/>
      <c r="I63" s="3">
        <v>45.11</v>
      </c>
    </row>
    <row r="64" spans="1:9" x14ac:dyDescent="0.25">
      <c r="A64" s="38">
        <v>140</v>
      </c>
      <c r="B64" s="40" t="s">
        <v>55</v>
      </c>
      <c r="C64" s="41"/>
      <c r="D64" s="41"/>
      <c r="E64" s="42"/>
      <c r="F64" s="40" t="s">
        <v>22</v>
      </c>
      <c r="G64" s="42"/>
      <c r="H64" s="33">
        <v>7.8</v>
      </c>
      <c r="I64" s="33"/>
    </row>
    <row r="65" spans="1:9" x14ac:dyDescent="0.25">
      <c r="A65" s="39"/>
      <c r="B65" s="35" t="s">
        <v>56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2.1341000000000001</v>
      </c>
      <c r="F66" s="3">
        <v>148.87</v>
      </c>
      <c r="G66" s="3"/>
      <c r="H66" s="3"/>
      <c r="I66" s="3">
        <v>317.7</v>
      </c>
    </row>
    <row r="67" spans="1:9" x14ac:dyDescent="0.25">
      <c r="A67" s="38">
        <v>150</v>
      </c>
      <c r="B67" s="40" t="s">
        <v>158</v>
      </c>
      <c r="C67" s="41"/>
      <c r="D67" s="41"/>
      <c r="E67" s="42"/>
      <c r="F67" s="40" t="s">
        <v>142</v>
      </c>
      <c r="G67" s="42"/>
      <c r="H67" s="33">
        <v>1</v>
      </c>
      <c r="I67" s="51"/>
    </row>
    <row r="68" spans="1:9" x14ac:dyDescent="0.25">
      <c r="A68" s="39"/>
      <c r="B68" s="35" t="s">
        <v>159</v>
      </c>
      <c r="C68" s="36"/>
      <c r="D68" s="36"/>
      <c r="E68" s="37"/>
      <c r="F68" s="35"/>
      <c r="G68" s="37"/>
      <c r="H68" s="34"/>
      <c r="I68" s="52"/>
    </row>
    <row r="69" spans="1:9" x14ac:dyDescent="0.25">
      <c r="A69" s="2"/>
      <c r="B69" s="2" t="s">
        <v>18</v>
      </c>
      <c r="C69" s="3">
        <v>9.8450000000000006</v>
      </c>
      <c r="D69" s="4" t="s">
        <v>19</v>
      </c>
      <c r="E69" s="3">
        <v>9.8450000000000006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160</v>
      </c>
      <c r="C70" s="3">
        <v>1</v>
      </c>
      <c r="D70" s="4" t="s">
        <v>58</v>
      </c>
      <c r="E70" s="3">
        <v>1</v>
      </c>
      <c r="F70" s="5">
        <v>1696.35</v>
      </c>
      <c r="G70" s="3"/>
      <c r="H70" s="5">
        <v>1696.35</v>
      </c>
      <c r="I70" s="3"/>
    </row>
    <row r="71" spans="1:9" ht="25.5" x14ac:dyDescent="0.25">
      <c r="A71" s="2"/>
      <c r="B71" s="2" t="s">
        <v>161</v>
      </c>
      <c r="C71" s="3">
        <v>2</v>
      </c>
      <c r="D71" s="4" t="s">
        <v>58</v>
      </c>
      <c r="E71" s="3">
        <v>2</v>
      </c>
      <c r="F71" s="3">
        <v>289.17</v>
      </c>
      <c r="G71" s="3"/>
      <c r="H71" s="3">
        <v>578.34</v>
      </c>
      <c r="I71" s="3"/>
    </row>
    <row r="72" spans="1:9" x14ac:dyDescent="0.25">
      <c r="A72" s="2"/>
      <c r="B72" s="2" t="s">
        <v>162</v>
      </c>
      <c r="C72" s="3">
        <v>1</v>
      </c>
      <c r="D72" s="4" t="s">
        <v>58</v>
      </c>
      <c r="E72" s="3">
        <v>1</v>
      </c>
      <c r="F72" s="3">
        <v>700.29</v>
      </c>
      <c r="G72" s="3"/>
      <c r="H72" s="3">
        <v>700.29</v>
      </c>
      <c r="I72" s="3"/>
    </row>
    <row r="73" spans="1:9" x14ac:dyDescent="0.25">
      <c r="A73" s="2"/>
      <c r="B73" s="2" t="s">
        <v>163</v>
      </c>
      <c r="C73" s="3">
        <v>1</v>
      </c>
      <c r="D73" s="4" t="s">
        <v>58</v>
      </c>
      <c r="E73" s="3">
        <v>1</v>
      </c>
      <c r="F73" s="3">
        <v>128.47</v>
      </c>
      <c r="G73" s="3"/>
      <c r="H73" s="3">
        <v>128.47</v>
      </c>
      <c r="I73" s="3"/>
    </row>
    <row r="74" spans="1:9" x14ac:dyDescent="0.25">
      <c r="A74" s="2"/>
      <c r="B74" s="2" t="s">
        <v>164</v>
      </c>
      <c r="C74" s="3">
        <v>1</v>
      </c>
      <c r="D74" s="4" t="s">
        <v>58</v>
      </c>
      <c r="E74" s="3">
        <v>1</v>
      </c>
      <c r="F74" s="3">
        <v>414.54</v>
      </c>
      <c r="G74" s="3"/>
      <c r="H74" s="3">
        <v>414.54</v>
      </c>
      <c r="I74" s="3"/>
    </row>
    <row r="75" spans="1:9" x14ac:dyDescent="0.25">
      <c r="A75" s="2"/>
      <c r="B75" s="2" t="s">
        <v>165</v>
      </c>
      <c r="C75" s="3">
        <v>1</v>
      </c>
      <c r="D75" s="4" t="s">
        <v>58</v>
      </c>
      <c r="E75" s="3">
        <v>1</v>
      </c>
      <c r="F75" s="3">
        <v>167.35</v>
      </c>
      <c r="G75" s="3"/>
      <c r="H75" s="3">
        <v>167.35</v>
      </c>
      <c r="I75" s="3"/>
    </row>
    <row r="76" spans="1:9" x14ac:dyDescent="0.25">
      <c r="A76" s="2"/>
      <c r="B76" s="2" t="s">
        <v>166</v>
      </c>
      <c r="C76" s="3">
        <v>1</v>
      </c>
      <c r="D76" s="4" t="s">
        <v>58</v>
      </c>
      <c r="E76" s="3">
        <v>1</v>
      </c>
      <c r="F76" s="3">
        <v>263.61</v>
      </c>
      <c r="G76" s="3"/>
      <c r="H76" s="3">
        <v>263.61</v>
      </c>
      <c r="I76" s="3"/>
    </row>
    <row r="77" spans="1:9" x14ac:dyDescent="0.25">
      <c r="A77" s="2"/>
      <c r="B77" s="2" t="s">
        <v>167</v>
      </c>
      <c r="C77" s="3">
        <v>1</v>
      </c>
      <c r="D77" s="4" t="s">
        <v>58</v>
      </c>
      <c r="E77" s="3">
        <v>1</v>
      </c>
      <c r="F77" s="3">
        <v>103</v>
      </c>
      <c r="G77" s="3"/>
      <c r="H77" s="3">
        <v>103</v>
      </c>
      <c r="I77" s="3"/>
    </row>
    <row r="78" spans="1:9" x14ac:dyDescent="0.25">
      <c r="A78" s="2"/>
      <c r="B78" s="2" t="s">
        <v>168</v>
      </c>
      <c r="C78" s="3">
        <v>0.38</v>
      </c>
      <c r="D78" s="4" t="s">
        <v>22</v>
      </c>
      <c r="E78" s="3">
        <v>0.38</v>
      </c>
      <c r="F78" s="3">
        <v>174.68</v>
      </c>
      <c r="G78" s="3"/>
      <c r="H78" s="3">
        <v>66.38</v>
      </c>
      <c r="I78" s="3"/>
    </row>
    <row r="79" spans="1:9" x14ac:dyDescent="0.25">
      <c r="A79" s="2" t="s">
        <v>25</v>
      </c>
      <c r="B79" s="2" t="s">
        <v>61</v>
      </c>
      <c r="C79" s="3">
        <v>1.53</v>
      </c>
      <c r="D79" s="4" t="s">
        <v>27</v>
      </c>
      <c r="E79" s="3">
        <v>1.53</v>
      </c>
      <c r="F79" s="3">
        <v>119.16</v>
      </c>
      <c r="G79" s="3"/>
      <c r="H79" s="3"/>
      <c r="I79" s="3">
        <v>182.31</v>
      </c>
    </row>
    <row r="80" spans="1:9" x14ac:dyDescent="0.25">
      <c r="A80" s="2"/>
      <c r="B80" s="2" t="s">
        <v>169</v>
      </c>
      <c r="C80" s="3">
        <v>3.25</v>
      </c>
      <c r="D80" s="4" t="s">
        <v>27</v>
      </c>
      <c r="E80" s="3">
        <v>3.25</v>
      </c>
      <c r="F80" s="3">
        <v>5.52</v>
      </c>
      <c r="G80" s="3"/>
      <c r="H80" s="3"/>
      <c r="I80" s="3">
        <v>17.940000000000001</v>
      </c>
    </row>
    <row r="81" spans="1:9" x14ac:dyDescent="0.25">
      <c r="A81" s="38">
        <v>160</v>
      </c>
      <c r="B81" s="40" t="s">
        <v>77</v>
      </c>
      <c r="C81" s="41"/>
      <c r="D81" s="41"/>
      <c r="E81" s="42"/>
      <c r="F81" s="40" t="s">
        <v>32</v>
      </c>
      <c r="G81" s="42"/>
      <c r="H81" s="33">
        <v>3</v>
      </c>
      <c r="I81" s="33"/>
    </row>
    <row r="82" spans="1:9" x14ac:dyDescent="0.25">
      <c r="A82" s="39"/>
      <c r="B82" s="35" t="s">
        <v>78</v>
      </c>
      <c r="C82" s="36"/>
      <c r="D82" s="36"/>
      <c r="E82" s="37"/>
      <c r="F82" s="35"/>
      <c r="G82" s="37"/>
      <c r="H82" s="34"/>
      <c r="I82" s="34"/>
    </row>
    <row r="83" spans="1:9" x14ac:dyDescent="0.25">
      <c r="A83" s="2"/>
      <c r="B83" s="2" t="s">
        <v>18</v>
      </c>
      <c r="C83" s="3">
        <v>0.44790000000000002</v>
      </c>
      <c r="D83" s="4" t="s">
        <v>19</v>
      </c>
      <c r="E83" s="3">
        <v>2.6873999999999998</v>
      </c>
      <c r="F83" s="3">
        <f>Arkusz2!C3</f>
        <v>0</v>
      </c>
      <c r="G83" s="3">
        <f>ROUND(E83*F83,2)</f>
        <v>0</v>
      </c>
      <c r="H83" s="3"/>
      <c r="I83" s="3"/>
    </row>
    <row r="84" spans="1:9" x14ac:dyDescent="0.25">
      <c r="A84" s="2" t="s">
        <v>20</v>
      </c>
      <c r="B84" s="2" t="s">
        <v>79</v>
      </c>
      <c r="C84" s="3">
        <v>0.24399999999999999</v>
      </c>
      <c r="D84" s="4" t="s">
        <v>22</v>
      </c>
      <c r="E84" s="3">
        <v>1.464</v>
      </c>
      <c r="F84" s="3">
        <v>56.77</v>
      </c>
      <c r="G84" s="3"/>
      <c r="H84" s="3">
        <v>83.11</v>
      </c>
      <c r="I84" s="3"/>
    </row>
    <row r="85" spans="1:9" x14ac:dyDescent="0.25">
      <c r="A85" s="2"/>
      <c r="B85" s="2" t="s">
        <v>23</v>
      </c>
      <c r="C85" s="3">
        <v>2.5</v>
      </c>
      <c r="D85" s="4" t="s">
        <v>24</v>
      </c>
      <c r="E85" s="3"/>
      <c r="F85" s="3"/>
      <c r="G85" s="3"/>
      <c r="H85" s="3">
        <v>2.08</v>
      </c>
      <c r="I85" s="3"/>
    </row>
    <row r="86" spans="1:9" x14ac:dyDescent="0.25">
      <c r="A86" s="38">
        <v>170</v>
      </c>
      <c r="B86" s="40" t="s">
        <v>80</v>
      </c>
      <c r="C86" s="41"/>
      <c r="D86" s="41"/>
      <c r="E86" s="42"/>
      <c r="F86" s="40" t="s">
        <v>22</v>
      </c>
      <c r="G86" s="42"/>
      <c r="H86" s="33">
        <v>6.24</v>
      </c>
      <c r="I86" s="33"/>
    </row>
    <row r="87" spans="1:9" x14ac:dyDescent="0.25">
      <c r="A87" s="39"/>
      <c r="B87" s="35" t="s">
        <v>81</v>
      </c>
      <c r="C87" s="36"/>
      <c r="D87" s="36"/>
      <c r="E87" s="37"/>
      <c r="F87" s="35"/>
      <c r="G87" s="37"/>
      <c r="H87" s="34"/>
      <c r="I87" s="34"/>
    </row>
    <row r="88" spans="1:9" x14ac:dyDescent="0.25">
      <c r="A88" s="2"/>
      <c r="B88" s="2" t="s">
        <v>18</v>
      </c>
      <c r="C88" s="3">
        <v>0.22700000000000001</v>
      </c>
      <c r="D88" s="4" t="s">
        <v>19</v>
      </c>
      <c r="E88" s="3">
        <v>1.4165000000000001</v>
      </c>
      <c r="F88" s="3">
        <f>Arkusz2!C3</f>
        <v>0</v>
      </c>
      <c r="G88" s="3">
        <f>ROUND(E88*F88,2)</f>
        <v>0</v>
      </c>
      <c r="H88" s="3"/>
      <c r="I88" s="3"/>
    </row>
    <row r="89" spans="1:9" x14ac:dyDescent="0.25">
      <c r="A89" s="2" t="s">
        <v>20</v>
      </c>
      <c r="B89" s="2" t="s">
        <v>79</v>
      </c>
      <c r="C89" s="3">
        <v>1.2</v>
      </c>
      <c r="D89" s="4" t="s">
        <v>22</v>
      </c>
      <c r="E89" s="3">
        <v>7.4880000000000004</v>
      </c>
      <c r="F89" s="3">
        <v>56.77</v>
      </c>
      <c r="G89" s="3"/>
      <c r="H89" s="3">
        <v>425.09</v>
      </c>
      <c r="I89" s="3"/>
    </row>
    <row r="90" spans="1:9" x14ac:dyDescent="0.25">
      <c r="A90" s="2" t="s">
        <v>25</v>
      </c>
      <c r="B90" s="2" t="s">
        <v>82</v>
      </c>
      <c r="C90" s="3">
        <v>0.13800000000000001</v>
      </c>
      <c r="D90" s="4" t="s">
        <v>27</v>
      </c>
      <c r="E90" s="3">
        <v>0.86109999999999998</v>
      </c>
      <c r="F90" s="3">
        <v>20.78</v>
      </c>
      <c r="G90" s="3"/>
      <c r="H90" s="3"/>
      <c r="I90" s="3">
        <v>17.89</v>
      </c>
    </row>
    <row r="91" spans="1:9" x14ac:dyDescent="0.25">
      <c r="A91" s="2"/>
      <c r="B91" s="2" t="s">
        <v>54</v>
      </c>
      <c r="C91" s="3">
        <v>1.44E-2</v>
      </c>
      <c r="D91" s="4" t="s">
        <v>27</v>
      </c>
      <c r="E91" s="3">
        <v>8.9899999999999994E-2</v>
      </c>
      <c r="F91" s="3">
        <v>141.06</v>
      </c>
      <c r="G91" s="3"/>
      <c r="H91" s="3"/>
      <c r="I91" s="3">
        <v>12.68</v>
      </c>
    </row>
    <row r="92" spans="1:9" x14ac:dyDescent="0.25">
      <c r="A92" s="38">
        <v>180</v>
      </c>
      <c r="B92" s="40" t="s">
        <v>83</v>
      </c>
      <c r="C92" s="41"/>
      <c r="D92" s="41"/>
      <c r="E92" s="42"/>
      <c r="F92" s="40" t="s">
        <v>22</v>
      </c>
      <c r="G92" s="42"/>
      <c r="H92" s="33">
        <v>1.56</v>
      </c>
      <c r="I92" s="33"/>
    </row>
    <row r="93" spans="1:9" x14ac:dyDescent="0.25">
      <c r="A93" s="39"/>
      <c r="B93" s="35" t="s">
        <v>84</v>
      </c>
      <c r="C93" s="36"/>
      <c r="D93" s="36"/>
      <c r="E93" s="37"/>
      <c r="F93" s="35"/>
      <c r="G93" s="37"/>
      <c r="H93" s="34"/>
      <c r="I93" s="34"/>
    </row>
    <row r="94" spans="1:9" x14ac:dyDescent="0.25">
      <c r="A94" s="2"/>
      <c r="B94" s="2" t="s">
        <v>18</v>
      </c>
      <c r="C94" s="3">
        <v>1.3561000000000001</v>
      </c>
      <c r="D94" s="4" t="s">
        <v>19</v>
      </c>
      <c r="E94" s="3">
        <v>2.1154999999999999</v>
      </c>
      <c r="F94" s="3">
        <f>Arkusz2!C3</f>
        <v>0</v>
      </c>
      <c r="G94" s="3">
        <f>ROUND(E94*F94,2)</f>
        <v>0</v>
      </c>
      <c r="H94" s="3"/>
      <c r="I94" s="3"/>
    </row>
    <row r="95" spans="1:9" x14ac:dyDescent="0.25">
      <c r="A95" s="2" t="s">
        <v>20</v>
      </c>
      <c r="B95" s="2" t="s">
        <v>79</v>
      </c>
      <c r="C95" s="3">
        <v>1.2</v>
      </c>
      <c r="D95" s="4" t="s">
        <v>22</v>
      </c>
      <c r="E95" s="3">
        <v>1.8720000000000001</v>
      </c>
      <c r="F95" s="3">
        <v>56.77</v>
      </c>
      <c r="G95" s="3"/>
      <c r="H95" s="3">
        <v>106.27</v>
      </c>
      <c r="I95" s="3"/>
    </row>
    <row r="96" spans="1:9" x14ac:dyDescent="0.25">
      <c r="A96" s="38">
        <v>190</v>
      </c>
      <c r="B96" s="40" t="s">
        <v>85</v>
      </c>
      <c r="C96" s="41"/>
      <c r="D96" s="41"/>
      <c r="E96" s="42"/>
      <c r="F96" s="40" t="s">
        <v>32</v>
      </c>
      <c r="G96" s="42"/>
      <c r="H96" s="33">
        <v>6</v>
      </c>
      <c r="I96" s="33"/>
    </row>
    <row r="97" spans="1:9" x14ac:dyDescent="0.25">
      <c r="A97" s="39"/>
      <c r="B97" s="35" t="s">
        <v>86</v>
      </c>
      <c r="C97" s="36"/>
      <c r="D97" s="36"/>
      <c r="E97" s="37"/>
      <c r="F97" s="35"/>
      <c r="G97" s="37"/>
      <c r="H97" s="34"/>
      <c r="I97" s="34"/>
    </row>
    <row r="98" spans="1:9" x14ac:dyDescent="0.25">
      <c r="A98" s="2"/>
      <c r="B98" s="2" t="s">
        <v>18</v>
      </c>
      <c r="C98" s="3">
        <v>3.3300000000000003E-2</v>
      </c>
      <c r="D98" s="4" t="s">
        <v>19</v>
      </c>
      <c r="E98" s="3">
        <v>0.19980000000000001</v>
      </c>
      <c r="F98" s="3">
        <f>Arkusz2!C3</f>
        <v>0</v>
      </c>
      <c r="G98" s="3">
        <f>ROUND(E98*F98,2)</f>
        <v>0</v>
      </c>
      <c r="H98" s="3"/>
      <c r="I98" s="3"/>
    </row>
    <row r="99" spans="1:9" x14ac:dyDescent="0.25">
      <c r="A99" s="2" t="s">
        <v>20</v>
      </c>
      <c r="B99" s="2" t="s">
        <v>87</v>
      </c>
      <c r="C99" s="3">
        <v>0.31819999999999998</v>
      </c>
      <c r="D99" s="4" t="s">
        <v>88</v>
      </c>
      <c r="E99" s="3">
        <v>1.9092</v>
      </c>
      <c r="F99" s="3">
        <v>129.80000000000001</v>
      </c>
      <c r="G99" s="3"/>
      <c r="H99" s="3">
        <v>247.81</v>
      </c>
      <c r="I99" s="3"/>
    </row>
    <row r="100" spans="1:9" x14ac:dyDescent="0.25">
      <c r="A100" s="2"/>
      <c r="B100" s="2" t="s">
        <v>21</v>
      </c>
      <c r="C100" s="3">
        <v>1.4999999999999999E-2</v>
      </c>
      <c r="D100" s="4" t="s">
        <v>22</v>
      </c>
      <c r="E100" s="3">
        <v>0.09</v>
      </c>
      <c r="F100" s="3">
        <v>6.61</v>
      </c>
      <c r="G100" s="3"/>
      <c r="H100" s="3">
        <v>0.59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1.24</v>
      </c>
      <c r="I101" s="3"/>
    </row>
    <row r="102" spans="1:9" x14ac:dyDescent="0.25">
      <c r="A102" s="2" t="s">
        <v>25</v>
      </c>
      <c r="B102" s="2" t="s">
        <v>89</v>
      </c>
      <c r="C102" s="3">
        <v>2.7000000000000001E-3</v>
      </c>
      <c r="D102" s="4" t="s">
        <v>27</v>
      </c>
      <c r="E102" s="3">
        <v>1.6199999999999999E-2</v>
      </c>
      <c r="F102" s="3">
        <v>217.15</v>
      </c>
      <c r="G102" s="3"/>
      <c r="H102" s="3"/>
      <c r="I102" s="3">
        <v>3.52</v>
      </c>
    </row>
    <row r="103" spans="1:9" x14ac:dyDescent="0.25">
      <c r="A103" s="2"/>
      <c r="B103" s="2" t="s">
        <v>90</v>
      </c>
      <c r="C103" s="3">
        <v>3.8699999999999998E-2</v>
      </c>
      <c r="D103" s="4" t="s">
        <v>27</v>
      </c>
      <c r="E103" s="3">
        <v>0.23219999999999999</v>
      </c>
      <c r="F103" s="3">
        <v>144.66</v>
      </c>
      <c r="G103" s="3"/>
      <c r="H103" s="3"/>
      <c r="I103" s="3">
        <v>33.590000000000003</v>
      </c>
    </row>
    <row r="104" spans="1:9" x14ac:dyDescent="0.25">
      <c r="A104" s="38">
        <v>200</v>
      </c>
      <c r="B104" s="40" t="s">
        <v>91</v>
      </c>
      <c r="C104" s="41"/>
      <c r="D104" s="41"/>
      <c r="E104" s="42"/>
      <c r="F104" s="40" t="s">
        <v>32</v>
      </c>
      <c r="G104" s="42"/>
      <c r="H104" s="33">
        <v>6</v>
      </c>
      <c r="I104" s="33"/>
    </row>
    <row r="105" spans="1:9" x14ac:dyDescent="0.25">
      <c r="A105" s="39"/>
      <c r="B105" s="35" t="s">
        <v>92</v>
      </c>
      <c r="C105" s="36"/>
      <c r="D105" s="36"/>
      <c r="E105" s="37"/>
      <c r="F105" s="35"/>
      <c r="G105" s="37"/>
      <c r="H105" s="34"/>
      <c r="I105" s="34"/>
    </row>
    <row r="106" spans="1:9" x14ac:dyDescent="0.25">
      <c r="A106" s="2"/>
      <c r="B106" s="2" t="s">
        <v>18</v>
      </c>
      <c r="C106" s="3">
        <v>3.04E-2</v>
      </c>
      <c r="D106" s="4" t="s">
        <v>19</v>
      </c>
      <c r="E106" s="3">
        <v>0.18240000000000001</v>
      </c>
      <c r="F106" s="3">
        <f>Arkusz2!C3</f>
        <v>0</v>
      </c>
      <c r="G106" s="3">
        <f>ROUND(E106*F106,2)</f>
        <v>0</v>
      </c>
      <c r="H106" s="3"/>
      <c r="I106" s="3"/>
    </row>
    <row r="107" spans="1:9" x14ac:dyDescent="0.25">
      <c r="A107" s="2" t="s">
        <v>20</v>
      </c>
      <c r="B107" s="2" t="s">
        <v>87</v>
      </c>
      <c r="C107" s="3">
        <v>0.16969999999999999</v>
      </c>
      <c r="D107" s="4" t="s">
        <v>88</v>
      </c>
      <c r="E107" s="3">
        <v>1.0182</v>
      </c>
      <c r="F107" s="3">
        <v>129.80000000000001</v>
      </c>
      <c r="G107" s="3"/>
      <c r="H107" s="3">
        <v>132.16</v>
      </c>
      <c r="I107" s="3"/>
    </row>
    <row r="108" spans="1:9" x14ac:dyDescent="0.25">
      <c r="A108" s="2"/>
      <c r="B108" s="2" t="s">
        <v>93</v>
      </c>
      <c r="C108" s="3">
        <v>1.43E-2</v>
      </c>
      <c r="D108" s="4" t="s">
        <v>88</v>
      </c>
      <c r="E108" s="3">
        <v>8.5800000000000001E-2</v>
      </c>
      <c r="F108" s="3">
        <v>44.64</v>
      </c>
      <c r="G108" s="3"/>
      <c r="H108" s="3">
        <v>3.83</v>
      </c>
      <c r="I108" s="3"/>
    </row>
    <row r="109" spans="1:9" x14ac:dyDescent="0.25">
      <c r="A109" s="2"/>
      <c r="B109" s="2" t="s">
        <v>21</v>
      </c>
      <c r="C109" s="3">
        <v>8.0000000000000002E-3</v>
      </c>
      <c r="D109" s="4" t="s">
        <v>22</v>
      </c>
      <c r="E109" s="3">
        <v>4.8000000000000001E-2</v>
      </c>
      <c r="F109" s="3">
        <v>6.61</v>
      </c>
      <c r="G109" s="3"/>
      <c r="H109" s="3">
        <v>0.32</v>
      </c>
      <c r="I109" s="3"/>
    </row>
    <row r="110" spans="1:9" x14ac:dyDescent="0.25">
      <c r="A110" s="2"/>
      <c r="B110" s="2" t="s">
        <v>23</v>
      </c>
      <c r="C110" s="3">
        <v>0.5</v>
      </c>
      <c r="D110" s="4" t="s">
        <v>24</v>
      </c>
      <c r="E110" s="3"/>
      <c r="F110" s="3"/>
      <c r="G110" s="3"/>
      <c r="H110" s="3">
        <v>0.68</v>
      </c>
      <c r="I110" s="3"/>
    </row>
    <row r="111" spans="1:9" x14ac:dyDescent="0.25">
      <c r="A111" s="2" t="s">
        <v>25</v>
      </c>
      <c r="B111" s="2" t="s">
        <v>89</v>
      </c>
      <c r="C111" s="3">
        <v>2.5000000000000001E-3</v>
      </c>
      <c r="D111" s="4" t="s">
        <v>27</v>
      </c>
      <c r="E111" s="3">
        <v>1.4999999999999999E-2</v>
      </c>
      <c r="F111" s="3">
        <v>217.15</v>
      </c>
      <c r="G111" s="3"/>
      <c r="H111" s="3"/>
      <c r="I111" s="3">
        <v>3.26</v>
      </c>
    </row>
    <row r="112" spans="1:9" x14ac:dyDescent="0.25">
      <c r="A112" s="2"/>
      <c r="B112" s="2" t="s">
        <v>90</v>
      </c>
      <c r="C112" s="3">
        <v>2.5600000000000001E-2</v>
      </c>
      <c r="D112" s="4" t="s">
        <v>27</v>
      </c>
      <c r="E112" s="3">
        <v>0.15359999999999999</v>
      </c>
      <c r="F112" s="3">
        <v>144.66</v>
      </c>
      <c r="G112" s="3"/>
      <c r="H112" s="3"/>
      <c r="I112" s="3">
        <v>22.22</v>
      </c>
    </row>
    <row r="113" spans="1:9" x14ac:dyDescent="0.25">
      <c r="A113" s="38">
        <v>210</v>
      </c>
      <c r="B113" s="40" t="s">
        <v>94</v>
      </c>
      <c r="C113" s="41"/>
      <c r="D113" s="41"/>
      <c r="E113" s="42"/>
      <c r="F113" s="40" t="s">
        <v>32</v>
      </c>
      <c r="G113" s="42"/>
      <c r="H113" s="33">
        <v>6</v>
      </c>
      <c r="I113" s="33"/>
    </row>
    <row r="114" spans="1:9" x14ac:dyDescent="0.25">
      <c r="A114" s="39"/>
      <c r="B114" s="35" t="s">
        <v>95</v>
      </c>
      <c r="C114" s="36"/>
      <c r="D114" s="36"/>
      <c r="E114" s="37"/>
      <c r="F114" s="35"/>
      <c r="G114" s="37"/>
      <c r="H114" s="34"/>
      <c r="I114" s="34"/>
    </row>
    <row r="115" spans="1:9" x14ac:dyDescent="0.25">
      <c r="A115" s="2"/>
      <c r="B115" s="2" t="s">
        <v>18</v>
      </c>
      <c r="C115" s="3">
        <v>1.1000000000000001E-3</v>
      </c>
      <c r="D115" s="4" t="s">
        <v>19</v>
      </c>
      <c r="E115" s="3">
        <v>4.6199999999999998E-2</v>
      </c>
      <c r="F115" s="3">
        <f>Arkusz2!C3</f>
        <v>0</v>
      </c>
      <c r="G115" s="3">
        <f>ROUND(E115*F115,2)</f>
        <v>0</v>
      </c>
      <c r="H115" s="3"/>
      <c r="I115" s="3"/>
    </row>
    <row r="116" spans="1:9" x14ac:dyDescent="0.25">
      <c r="A116" s="2" t="s">
        <v>20</v>
      </c>
      <c r="B116" s="2" t="s">
        <v>87</v>
      </c>
      <c r="C116" s="3">
        <v>2.12E-2</v>
      </c>
      <c r="D116" s="4" t="s">
        <v>88</v>
      </c>
      <c r="E116" s="3">
        <v>0.89039999999999997</v>
      </c>
      <c r="F116" s="3">
        <v>129.80000000000001</v>
      </c>
      <c r="G116" s="3"/>
      <c r="H116" s="3">
        <v>115.57</v>
      </c>
      <c r="I116" s="3"/>
    </row>
    <row r="117" spans="1:9" x14ac:dyDescent="0.25">
      <c r="A117" s="2"/>
      <c r="B117" s="2" t="s">
        <v>21</v>
      </c>
      <c r="C117" s="3">
        <v>1E-3</v>
      </c>
      <c r="D117" s="4" t="s">
        <v>22</v>
      </c>
      <c r="E117" s="3">
        <v>4.2000000000000003E-2</v>
      </c>
      <c r="F117" s="3">
        <v>6.61</v>
      </c>
      <c r="G117" s="3"/>
      <c r="H117" s="3">
        <v>0.28000000000000003</v>
      </c>
      <c r="I117" s="3"/>
    </row>
    <row r="118" spans="1:9" x14ac:dyDescent="0.25">
      <c r="A118" s="2"/>
      <c r="B118" s="2" t="s">
        <v>23</v>
      </c>
      <c r="C118" s="3">
        <v>0.5</v>
      </c>
      <c r="D118" s="4" t="s">
        <v>24</v>
      </c>
      <c r="E118" s="3"/>
      <c r="F118" s="3"/>
      <c r="G118" s="3"/>
      <c r="H118" s="3">
        <v>0.57999999999999996</v>
      </c>
      <c r="I118" s="3"/>
    </row>
    <row r="119" spans="1:9" x14ac:dyDescent="0.25">
      <c r="A119" s="2" t="s">
        <v>25</v>
      </c>
      <c r="B119" s="2" t="s">
        <v>89</v>
      </c>
      <c r="C119" s="3">
        <v>2.0000000000000001E-4</v>
      </c>
      <c r="D119" s="4" t="s">
        <v>27</v>
      </c>
      <c r="E119" s="3">
        <v>8.3999999999999995E-3</v>
      </c>
      <c r="F119" s="3">
        <v>217.15</v>
      </c>
      <c r="G119" s="3"/>
      <c r="H119" s="3"/>
      <c r="I119" s="3">
        <v>1.82</v>
      </c>
    </row>
    <row r="120" spans="1:9" x14ac:dyDescent="0.25">
      <c r="A120" s="2"/>
      <c r="B120" s="2" t="s">
        <v>90</v>
      </c>
      <c r="C120" s="3">
        <v>1.2999999999999999E-3</v>
      </c>
      <c r="D120" s="4" t="s">
        <v>27</v>
      </c>
      <c r="E120" s="3">
        <v>5.4600000000000003E-2</v>
      </c>
      <c r="F120" s="3">
        <v>144.66</v>
      </c>
      <c r="G120" s="3"/>
      <c r="H120" s="3"/>
      <c r="I120" s="3">
        <v>7.9</v>
      </c>
    </row>
    <row r="121" spans="1:9" x14ac:dyDescent="0.25">
      <c r="A121" s="38">
        <v>220</v>
      </c>
      <c r="B121" s="40" t="s">
        <v>96</v>
      </c>
      <c r="C121" s="41"/>
      <c r="D121" s="41"/>
      <c r="E121" s="42"/>
      <c r="F121" s="40" t="s">
        <v>32</v>
      </c>
      <c r="G121" s="42"/>
      <c r="H121" s="33">
        <v>6</v>
      </c>
      <c r="I121" s="33"/>
    </row>
    <row r="122" spans="1:9" x14ac:dyDescent="0.25">
      <c r="A122" s="39"/>
      <c r="B122" s="35" t="s">
        <v>97</v>
      </c>
      <c r="C122" s="36"/>
      <c r="D122" s="36"/>
      <c r="E122" s="37"/>
      <c r="F122" s="35"/>
      <c r="G122" s="37"/>
      <c r="H122" s="34"/>
      <c r="I122" s="34"/>
    </row>
    <row r="123" spans="1:9" x14ac:dyDescent="0.25">
      <c r="A123" s="2"/>
      <c r="B123" s="2" t="s">
        <v>18</v>
      </c>
      <c r="C123" s="3">
        <v>6.7900000000000002E-2</v>
      </c>
      <c r="D123" s="4" t="s">
        <v>19</v>
      </c>
      <c r="E123" s="3">
        <v>0.40739999999999998</v>
      </c>
      <c r="F123" s="3">
        <f>Arkusz2!C3</f>
        <v>0</v>
      </c>
      <c r="G123" s="3">
        <f>ROUND(E123*F123,2)</f>
        <v>0</v>
      </c>
      <c r="H123" s="3"/>
      <c r="I123" s="3"/>
    </row>
    <row r="124" spans="1:9" x14ac:dyDescent="0.25">
      <c r="A124" s="38">
        <v>230</v>
      </c>
      <c r="B124" s="40" t="s">
        <v>98</v>
      </c>
      <c r="C124" s="41"/>
      <c r="D124" s="41"/>
      <c r="E124" s="42"/>
      <c r="F124" s="40" t="s">
        <v>32</v>
      </c>
      <c r="G124" s="42"/>
      <c r="H124" s="33">
        <v>6</v>
      </c>
      <c r="I124" s="33"/>
    </row>
    <row r="125" spans="1:9" x14ac:dyDescent="0.25">
      <c r="A125" s="39"/>
      <c r="B125" s="35" t="s">
        <v>99</v>
      </c>
      <c r="C125" s="36"/>
      <c r="D125" s="36"/>
      <c r="E125" s="37"/>
      <c r="F125" s="35"/>
      <c r="G125" s="37"/>
      <c r="H125" s="34"/>
      <c r="I125" s="34"/>
    </row>
    <row r="126" spans="1:9" x14ac:dyDescent="0.25">
      <c r="A126" s="2"/>
      <c r="B126" s="2" t="s">
        <v>18</v>
      </c>
      <c r="C126" s="3">
        <v>9.4999999999999998E-3</v>
      </c>
      <c r="D126" s="4" t="s">
        <v>19</v>
      </c>
      <c r="E126" s="3">
        <v>5.7000000000000002E-2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100</v>
      </c>
      <c r="C127" s="3">
        <v>0.51</v>
      </c>
      <c r="D127" s="4" t="s">
        <v>101</v>
      </c>
      <c r="E127" s="3">
        <v>3.06</v>
      </c>
      <c r="F127" s="3">
        <v>2.74</v>
      </c>
      <c r="G127" s="3"/>
      <c r="H127" s="3">
        <v>8.3800000000000008</v>
      </c>
      <c r="I127" s="3"/>
    </row>
    <row r="128" spans="1:9" x14ac:dyDescent="0.25">
      <c r="A128" s="2"/>
      <c r="B128" s="2" t="s">
        <v>102</v>
      </c>
      <c r="C128" s="3">
        <v>1.7999999999999999E-2</v>
      </c>
      <c r="D128" s="4" t="s">
        <v>101</v>
      </c>
      <c r="E128" s="3">
        <v>0.108</v>
      </c>
      <c r="F128" s="3">
        <v>6.27</v>
      </c>
      <c r="G128" s="3"/>
      <c r="H128" s="3">
        <v>0.68</v>
      </c>
      <c r="I128" s="3"/>
    </row>
    <row r="129" spans="1:9" x14ac:dyDescent="0.25">
      <c r="A129" s="2"/>
      <c r="B129" s="2" t="s">
        <v>23</v>
      </c>
      <c r="C129" s="3">
        <v>0.5</v>
      </c>
      <c r="D129" s="4" t="s">
        <v>24</v>
      </c>
      <c r="E129" s="3"/>
      <c r="F129" s="3"/>
      <c r="G129" s="3"/>
      <c r="H129" s="3">
        <v>0.05</v>
      </c>
      <c r="I129" s="3"/>
    </row>
    <row r="130" spans="1:9" ht="25.5" x14ac:dyDescent="0.25">
      <c r="A130" s="2" t="s">
        <v>25</v>
      </c>
      <c r="B130" s="2" t="s">
        <v>103</v>
      </c>
      <c r="C130" s="3">
        <v>1.2200000000000001E-2</v>
      </c>
      <c r="D130" s="4" t="s">
        <v>27</v>
      </c>
      <c r="E130" s="3">
        <v>7.3200000000000001E-2</v>
      </c>
      <c r="F130" s="3">
        <v>21.09</v>
      </c>
      <c r="G130" s="3"/>
      <c r="H130" s="3"/>
      <c r="I130" s="3">
        <v>1.54</v>
      </c>
    </row>
    <row r="131" spans="1:9" x14ac:dyDescent="0.25">
      <c r="A131" s="2"/>
      <c r="B131" s="2" t="s">
        <v>104</v>
      </c>
      <c r="C131" s="3">
        <v>1.2200000000000001E-2</v>
      </c>
      <c r="D131" s="4" t="s">
        <v>27</v>
      </c>
      <c r="E131" s="3">
        <v>7.3200000000000001E-2</v>
      </c>
      <c r="F131" s="3">
        <v>78.02</v>
      </c>
      <c r="G131" s="3"/>
      <c r="H131" s="3"/>
      <c r="I131" s="3">
        <v>5.71</v>
      </c>
    </row>
    <row r="132" spans="1:9" x14ac:dyDescent="0.25">
      <c r="A132" s="38">
        <v>240</v>
      </c>
      <c r="B132" s="40" t="s">
        <v>105</v>
      </c>
      <c r="C132" s="41"/>
      <c r="D132" s="41"/>
      <c r="E132" s="42"/>
      <c r="F132" s="40" t="s">
        <v>32</v>
      </c>
      <c r="G132" s="42"/>
      <c r="H132" s="33">
        <v>6</v>
      </c>
      <c r="I132" s="33"/>
    </row>
    <row r="133" spans="1:9" x14ac:dyDescent="0.25">
      <c r="A133" s="50"/>
      <c r="B133" s="47" t="s">
        <v>106</v>
      </c>
      <c r="C133" s="48"/>
      <c r="D133" s="48"/>
      <c r="E133" s="49"/>
      <c r="F133" s="47"/>
      <c r="G133" s="49"/>
      <c r="H133" s="46"/>
      <c r="I133" s="46"/>
    </row>
    <row r="134" spans="1:9" x14ac:dyDescent="0.25">
      <c r="A134" s="39"/>
      <c r="B134" s="35" t="s">
        <v>107</v>
      </c>
      <c r="C134" s="36"/>
      <c r="D134" s="36"/>
      <c r="E134" s="37"/>
      <c r="F134" s="35"/>
      <c r="G134" s="37"/>
      <c r="H134" s="34"/>
      <c r="I134" s="34"/>
    </row>
    <row r="135" spans="1:9" x14ac:dyDescent="0.25">
      <c r="A135" s="2"/>
      <c r="B135" s="2" t="s">
        <v>18</v>
      </c>
      <c r="C135" s="3">
        <v>0.1193</v>
      </c>
      <c r="D135" s="4" t="s">
        <v>19</v>
      </c>
      <c r="E135" s="3">
        <v>0.71579999999999999</v>
      </c>
      <c r="F135" s="3">
        <f>Arkusz2!C3</f>
        <v>0</v>
      </c>
      <c r="G135" s="3">
        <f>ROUND(E135*F135,2)</f>
        <v>0</v>
      </c>
      <c r="H135" s="3"/>
      <c r="I135" s="3"/>
    </row>
    <row r="136" spans="1:9" x14ac:dyDescent="0.25">
      <c r="A136" s="2" t="s">
        <v>20</v>
      </c>
      <c r="B136" s="2" t="s">
        <v>108</v>
      </c>
      <c r="C136" s="3">
        <v>7.4999999999999997E-2</v>
      </c>
      <c r="D136" s="4" t="s">
        <v>88</v>
      </c>
      <c r="E136" s="3">
        <v>0.45</v>
      </c>
      <c r="F136" s="3">
        <v>335.78</v>
      </c>
      <c r="G136" s="3"/>
      <c r="H136" s="3">
        <v>151.1</v>
      </c>
      <c r="I136" s="3"/>
    </row>
    <row r="137" spans="1:9" x14ac:dyDescent="0.25">
      <c r="A137" s="2"/>
      <c r="B137" s="2" t="s">
        <v>23</v>
      </c>
      <c r="C137" s="3">
        <v>0.5</v>
      </c>
      <c r="D137" s="4" t="s">
        <v>24</v>
      </c>
      <c r="E137" s="3"/>
      <c r="F137" s="3"/>
      <c r="G137" s="3"/>
      <c r="H137" s="3">
        <v>0.76</v>
      </c>
      <c r="I137" s="3"/>
    </row>
    <row r="138" spans="1:9" x14ac:dyDescent="0.25">
      <c r="A138" s="2" t="s">
        <v>25</v>
      </c>
      <c r="B138" s="2" t="s">
        <v>109</v>
      </c>
      <c r="C138" s="3">
        <v>1.66E-2</v>
      </c>
      <c r="D138" s="4" t="s">
        <v>27</v>
      </c>
      <c r="E138" s="3">
        <v>9.9599999999999994E-2</v>
      </c>
      <c r="F138" s="3">
        <v>123.58</v>
      </c>
      <c r="G138" s="3"/>
      <c r="H138" s="3"/>
      <c r="I138" s="3">
        <v>12.31</v>
      </c>
    </row>
    <row r="139" spans="1:9" x14ac:dyDescent="0.25">
      <c r="A139" s="38">
        <v>250</v>
      </c>
      <c r="B139" s="40" t="s">
        <v>110</v>
      </c>
      <c r="C139" s="41"/>
      <c r="D139" s="41"/>
      <c r="E139" s="42"/>
      <c r="F139" s="40" t="s">
        <v>32</v>
      </c>
      <c r="G139" s="42"/>
      <c r="H139" s="33">
        <v>6</v>
      </c>
      <c r="I139" s="33"/>
    </row>
    <row r="140" spans="1:9" x14ac:dyDescent="0.25">
      <c r="A140" s="39"/>
      <c r="B140" s="35" t="s">
        <v>111</v>
      </c>
      <c r="C140" s="36"/>
      <c r="D140" s="36"/>
      <c r="E140" s="37"/>
      <c r="F140" s="35"/>
      <c r="G140" s="37"/>
      <c r="H140" s="34"/>
      <c r="I140" s="34"/>
    </row>
    <row r="141" spans="1:9" x14ac:dyDescent="0.25">
      <c r="A141" s="2"/>
      <c r="B141" s="2" t="s">
        <v>18</v>
      </c>
      <c r="C141" s="3">
        <v>3.4500000000000003E-2</v>
      </c>
      <c r="D141" s="4" t="s">
        <v>19</v>
      </c>
      <c r="E141" s="3">
        <v>0.41399999999999998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108</v>
      </c>
      <c r="C142" s="3">
        <v>2.5000000000000001E-2</v>
      </c>
      <c r="D142" s="4" t="s">
        <v>88</v>
      </c>
      <c r="E142" s="3">
        <v>0.3</v>
      </c>
      <c r="F142" s="3">
        <v>335.78</v>
      </c>
      <c r="G142" s="3"/>
      <c r="H142" s="3">
        <v>100.73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0.5</v>
      </c>
      <c r="I143" s="3"/>
    </row>
    <row r="144" spans="1:9" x14ac:dyDescent="0.25">
      <c r="A144" s="2" t="s">
        <v>25</v>
      </c>
      <c r="B144" s="2" t="s">
        <v>109</v>
      </c>
      <c r="C144" s="3">
        <v>5.4000000000000003E-3</v>
      </c>
      <c r="D144" s="4" t="s">
        <v>27</v>
      </c>
      <c r="E144" s="3">
        <v>6.4799999999999996E-2</v>
      </c>
      <c r="F144" s="3">
        <v>123.58</v>
      </c>
      <c r="G144" s="3"/>
      <c r="H144" s="3"/>
      <c r="I144" s="3">
        <v>8.01</v>
      </c>
    </row>
    <row r="145" spans="1:9" x14ac:dyDescent="0.25">
      <c r="A145" s="38">
        <v>260</v>
      </c>
      <c r="B145" s="40" t="s">
        <v>112</v>
      </c>
      <c r="C145" s="41"/>
      <c r="D145" s="41"/>
      <c r="E145" s="42"/>
      <c r="F145" s="40" t="s">
        <v>32</v>
      </c>
      <c r="G145" s="42"/>
      <c r="H145" s="33">
        <v>6</v>
      </c>
      <c r="I145" s="33"/>
    </row>
    <row r="146" spans="1:9" x14ac:dyDescent="0.25">
      <c r="A146" s="39"/>
      <c r="B146" s="35" t="s">
        <v>113</v>
      </c>
      <c r="C146" s="36"/>
      <c r="D146" s="36"/>
      <c r="E146" s="37"/>
      <c r="F146" s="35"/>
      <c r="G146" s="37"/>
      <c r="H146" s="34"/>
      <c r="I146" s="34"/>
    </row>
    <row r="147" spans="1:9" x14ac:dyDescent="0.25">
      <c r="A147" s="2"/>
      <c r="B147" s="2" t="s">
        <v>18</v>
      </c>
      <c r="C147" s="3">
        <v>2.7199999999999998E-2</v>
      </c>
      <c r="D147" s="4" t="s">
        <v>19</v>
      </c>
      <c r="E147" s="3">
        <v>0.16320000000000001</v>
      </c>
      <c r="F147" s="3">
        <f>Arkusz2!C3</f>
        <v>0</v>
      </c>
      <c r="G147" s="3">
        <f>ROUND(E147*F147,2)</f>
        <v>0</v>
      </c>
      <c r="H147" s="3"/>
      <c r="I147" s="3"/>
    </row>
    <row r="148" spans="1:9" x14ac:dyDescent="0.25">
      <c r="A148" s="38">
        <v>270</v>
      </c>
      <c r="B148" s="40" t="s">
        <v>98</v>
      </c>
      <c r="C148" s="41"/>
      <c r="D148" s="41"/>
      <c r="E148" s="42"/>
      <c r="F148" s="40" t="s">
        <v>32</v>
      </c>
      <c r="G148" s="42"/>
      <c r="H148" s="33">
        <v>6</v>
      </c>
      <c r="I148" s="33"/>
    </row>
    <row r="149" spans="1:9" x14ac:dyDescent="0.25">
      <c r="A149" s="39"/>
      <c r="B149" s="35" t="s">
        <v>99</v>
      </c>
      <c r="C149" s="36"/>
      <c r="D149" s="36"/>
      <c r="E149" s="37"/>
      <c r="F149" s="35"/>
      <c r="G149" s="37"/>
      <c r="H149" s="34"/>
      <c r="I149" s="34"/>
    </row>
    <row r="150" spans="1:9" x14ac:dyDescent="0.25">
      <c r="A150" s="2"/>
      <c r="B150" s="2" t="s">
        <v>18</v>
      </c>
      <c r="C150" s="3">
        <v>9.4999999999999998E-3</v>
      </c>
      <c r="D150" s="4" t="s">
        <v>19</v>
      </c>
      <c r="E150" s="3">
        <v>5.7000000000000002E-2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100</v>
      </c>
      <c r="C151" s="3">
        <v>0.51</v>
      </c>
      <c r="D151" s="4" t="s">
        <v>101</v>
      </c>
      <c r="E151" s="3">
        <v>3.06</v>
      </c>
      <c r="F151" s="3">
        <v>2.74</v>
      </c>
      <c r="G151" s="3"/>
      <c r="H151" s="3">
        <v>8.3800000000000008</v>
      </c>
      <c r="I151" s="3"/>
    </row>
    <row r="152" spans="1:9" x14ac:dyDescent="0.25">
      <c r="A152" s="2"/>
      <c r="B152" s="2" t="s">
        <v>102</v>
      </c>
      <c r="C152" s="3">
        <v>1.7999999999999999E-2</v>
      </c>
      <c r="D152" s="4" t="s">
        <v>101</v>
      </c>
      <c r="E152" s="3">
        <v>0.108</v>
      </c>
      <c r="F152" s="3">
        <v>6.27</v>
      </c>
      <c r="G152" s="3"/>
      <c r="H152" s="3">
        <v>0.68</v>
      </c>
      <c r="I152" s="3"/>
    </row>
    <row r="153" spans="1:9" x14ac:dyDescent="0.25">
      <c r="A153" s="2"/>
      <c r="B153" s="2" t="s">
        <v>23</v>
      </c>
      <c r="C153" s="3">
        <v>0.5</v>
      </c>
      <c r="D153" s="4" t="s">
        <v>24</v>
      </c>
      <c r="E153" s="3"/>
      <c r="F153" s="3"/>
      <c r="G153" s="3"/>
      <c r="H153" s="3">
        <v>0.05</v>
      </c>
      <c r="I153" s="3"/>
    </row>
    <row r="154" spans="1:9" ht="25.5" x14ac:dyDescent="0.25">
      <c r="A154" s="2" t="s">
        <v>25</v>
      </c>
      <c r="B154" s="2" t="s">
        <v>103</v>
      </c>
      <c r="C154" s="3">
        <v>1.2200000000000001E-2</v>
      </c>
      <c r="D154" s="4" t="s">
        <v>27</v>
      </c>
      <c r="E154" s="3">
        <v>7.3200000000000001E-2</v>
      </c>
      <c r="F154" s="3">
        <v>21.09</v>
      </c>
      <c r="G154" s="3"/>
      <c r="H154" s="3"/>
      <c r="I154" s="3">
        <v>1.54</v>
      </c>
    </row>
    <row r="155" spans="1:9" x14ac:dyDescent="0.25">
      <c r="A155" s="2"/>
      <c r="B155" s="2" t="s">
        <v>104</v>
      </c>
      <c r="C155" s="3">
        <v>1.2200000000000001E-2</v>
      </c>
      <c r="D155" s="4" t="s">
        <v>27</v>
      </c>
      <c r="E155" s="3">
        <v>7.3200000000000001E-2</v>
      </c>
      <c r="F155" s="3">
        <v>78.02</v>
      </c>
      <c r="G155" s="3"/>
      <c r="H155" s="3"/>
      <c r="I155" s="3">
        <v>5.71</v>
      </c>
    </row>
    <row r="156" spans="1:9" x14ac:dyDescent="0.25">
      <c r="A156" s="38">
        <v>280</v>
      </c>
      <c r="B156" s="40" t="s">
        <v>105</v>
      </c>
      <c r="C156" s="41"/>
      <c r="D156" s="41"/>
      <c r="E156" s="42"/>
      <c r="F156" s="40" t="s">
        <v>32</v>
      </c>
      <c r="G156" s="42"/>
      <c r="H156" s="33">
        <v>6</v>
      </c>
      <c r="I156" s="33"/>
    </row>
    <row r="157" spans="1:9" x14ac:dyDescent="0.25">
      <c r="A157" s="50"/>
      <c r="B157" s="47" t="s">
        <v>106</v>
      </c>
      <c r="C157" s="48"/>
      <c r="D157" s="48"/>
      <c r="E157" s="49"/>
      <c r="F157" s="47"/>
      <c r="G157" s="49"/>
      <c r="H157" s="46"/>
      <c r="I157" s="46"/>
    </row>
    <row r="158" spans="1:9" x14ac:dyDescent="0.25">
      <c r="A158" s="39"/>
      <c r="B158" s="35" t="s">
        <v>114</v>
      </c>
      <c r="C158" s="36"/>
      <c r="D158" s="36"/>
      <c r="E158" s="37"/>
      <c r="F158" s="35"/>
      <c r="G158" s="37"/>
      <c r="H158" s="34"/>
      <c r="I158" s="34"/>
    </row>
    <row r="159" spans="1:9" x14ac:dyDescent="0.25">
      <c r="A159" s="2"/>
      <c r="B159" s="2" t="s">
        <v>18</v>
      </c>
      <c r="C159" s="3">
        <v>0.1193</v>
      </c>
      <c r="D159" s="4" t="s">
        <v>19</v>
      </c>
      <c r="E159" s="3">
        <v>0.71579999999999999</v>
      </c>
      <c r="F159" s="3">
        <f>Arkusz2!C3</f>
        <v>0</v>
      </c>
      <c r="G159" s="3">
        <f>ROUND(E159*F159,2)</f>
        <v>0</v>
      </c>
      <c r="H159" s="3"/>
      <c r="I159" s="3"/>
    </row>
    <row r="160" spans="1:9" x14ac:dyDescent="0.25">
      <c r="A160" s="2" t="s">
        <v>20</v>
      </c>
      <c r="B160" s="2" t="s">
        <v>115</v>
      </c>
      <c r="C160" s="3">
        <v>7.4999999999999997E-2</v>
      </c>
      <c r="D160" s="4" t="s">
        <v>88</v>
      </c>
      <c r="E160" s="3">
        <v>0.45</v>
      </c>
      <c r="F160" s="3">
        <v>349.86</v>
      </c>
      <c r="G160" s="3"/>
      <c r="H160" s="3">
        <v>157.44</v>
      </c>
      <c r="I160" s="3"/>
    </row>
    <row r="161" spans="1:18" x14ac:dyDescent="0.25">
      <c r="A161" s="2"/>
      <c r="B161" s="2" t="s">
        <v>23</v>
      </c>
      <c r="C161" s="3">
        <v>0.5</v>
      </c>
      <c r="D161" s="4" t="s">
        <v>24</v>
      </c>
      <c r="E161" s="3"/>
      <c r="F161" s="3"/>
      <c r="G161" s="3"/>
      <c r="H161" s="3">
        <v>0.79</v>
      </c>
      <c r="I161" s="3"/>
    </row>
    <row r="162" spans="1:18" x14ac:dyDescent="0.25">
      <c r="A162" s="2" t="s">
        <v>25</v>
      </c>
      <c r="B162" s="2" t="s">
        <v>109</v>
      </c>
      <c r="C162" s="3">
        <v>1.66E-2</v>
      </c>
      <c r="D162" s="4" t="s">
        <v>27</v>
      </c>
      <c r="E162" s="3">
        <v>9.9599999999999994E-2</v>
      </c>
      <c r="F162" s="3">
        <v>123.58</v>
      </c>
      <c r="G162" s="3"/>
      <c r="H162" s="3"/>
      <c r="I162" s="3">
        <v>12.31</v>
      </c>
    </row>
    <row r="163" spans="1:18" x14ac:dyDescent="0.25">
      <c r="A163" s="38">
        <v>290</v>
      </c>
      <c r="B163" s="40" t="s">
        <v>110</v>
      </c>
      <c r="C163" s="41"/>
      <c r="D163" s="41"/>
      <c r="E163" s="42"/>
      <c r="F163" s="40" t="s">
        <v>32</v>
      </c>
      <c r="G163" s="42"/>
      <c r="H163" s="33">
        <v>6</v>
      </c>
      <c r="I163" s="33"/>
    </row>
    <row r="164" spans="1:18" x14ac:dyDescent="0.25">
      <c r="A164" s="39"/>
      <c r="B164" s="35" t="s">
        <v>111</v>
      </c>
      <c r="C164" s="36"/>
      <c r="D164" s="36"/>
      <c r="E164" s="37"/>
      <c r="F164" s="35"/>
      <c r="G164" s="37"/>
      <c r="H164" s="34"/>
      <c r="I164" s="34"/>
    </row>
    <row r="165" spans="1:18" x14ac:dyDescent="0.25">
      <c r="A165" s="2"/>
      <c r="B165" s="2" t="s">
        <v>18</v>
      </c>
      <c r="C165" s="3">
        <v>3.4500000000000003E-2</v>
      </c>
      <c r="D165" s="4" t="s">
        <v>19</v>
      </c>
      <c r="E165" s="3">
        <v>0.41399999999999998</v>
      </c>
      <c r="F165" s="3">
        <f>Arkusz2!C3</f>
        <v>0</v>
      </c>
      <c r="G165" s="3">
        <f>ROUND(E165*F165,2)</f>
        <v>0</v>
      </c>
      <c r="H165" s="3"/>
      <c r="I165" s="3"/>
    </row>
    <row r="166" spans="1:18" x14ac:dyDescent="0.25">
      <c r="A166" s="2" t="s">
        <v>20</v>
      </c>
      <c r="B166" s="2" t="s">
        <v>115</v>
      </c>
      <c r="C166" s="3">
        <v>2.5000000000000001E-2</v>
      </c>
      <c r="D166" s="4" t="s">
        <v>88</v>
      </c>
      <c r="E166" s="3">
        <v>0.3</v>
      </c>
      <c r="F166" s="3">
        <v>349.86</v>
      </c>
      <c r="G166" s="3"/>
      <c r="H166" s="3">
        <v>104.96</v>
      </c>
      <c r="I166" s="3"/>
    </row>
    <row r="167" spans="1:18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0.52</v>
      </c>
      <c r="I167" s="3"/>
    </row>
    <row r="168" spans="1:18" x14ac:dyDescent="0.25">
      <c r="A168" s="2" t="s">
        <v>25</v>
      </c>
      <c r="B168" s="2" t="s">
        <v>109</v>
      </c>
      <c r="C168" s="3">
        <v>5.4000000000000003E-3</v>
      </c>
      <c r="D168" s="4" t="s">
        <v>27</v>
      </c>
      <c r="E168" s="3">
        <v>6.4799999999999996E-2</v>
      </c>
      <c r="F168" s="3">
        <v>123.58</v>
      </c>
      <c r="G168" s="3"/>
      <c r="H168" s="3"/>
      <c r="I168" s="3">
        <v>8.01</v>
      </c>
    </row>
    <row r="169" spans="1:18" x14ac:dyDescent="0.25">
      <c r="A169" s="38">
        <v>300</v>
      </c>
      <c r="B169" s="43">
        <v>45658</v>
      </c>
      <c r="C169" s="44"/>
      <c r="D169" s="44"/>
      <c r="E169" s="45"/>
      <c r="F169" s="40" t="s">
        <v>32</v>
      </c>
      <c r="G169" s="42"/>
      <c r="H169" s="33">
        <v>1</v>
      </c>
      <c r="I169" s="33"/>
    </row>
    <row r="170" spans="1:18" x14ac:dyDescent="0.25">
      <c r="A170" s="39"/>
      <c r="B170" s="35" t="s">
        <v>116</v>
      </c>
      <c r="C170" s="36"/>
      <c r="D170" s="36"/>
      <c r="E170" s="37"/>
      <c r="F170" s="35"/>
      <c r="G170" s="37"/>
      <c r="H170" s="34"/>
      <c r="I170" s="34"/>
    </row>
    <row r="171" spans="1:18" x14ac:dyDescent="0.25">
      <c r="A171" s="2" t="s">
        <v>20</v>
      </c>
      <c r="B171" s="2" t="s">
        <v>100</v>
      </c>
      <c r="C171" s="3">
        <v>1</v>
      </c>
      <c r="D171" s="4" t="s">
        <v>101</v>
      </c>
      <c r="E171" s="3">
        <v>1</v>
      </c>
      <c r="F171" s="3">
        <v>2.74</v>
      </c>
      <c r="G171" s="3"/>
      <c r="H171" s="3">
        <v>2.74</v>
      </c>
      <c r="I171" s="3"/>
    </row>
    <row r="172" spans="1:18" x14ac:dyDescent="0.25">
      <c r="A172" s="38">
        <v>310</v>
      </c>
      <c r="B172" s="40" t="s">
        <v>117</v>
      </c>
      <c r="C172" s="41"/>
      <c r="D172" s="41"/>
      <c r="E172" s="42"/>
      <c r="F172" s="40" t="s">
        <v>88</v>
      </c>
      <c r="G172" s="42"/>
      <c r="H172" s="33">
        <v>1.5</v>
      </c>
      <c r="I172" s="33"/>
    </row>
    <row r="173" spans="1:18" x14ac:dyDescent="0.25">
      <c r="A173" s="39"/>
      <c r="B173" s="35" t="s">
        <v>118</v>
      </c>
      <c r="C173" s="36"/>
      <c r="D173" s="36"/>
      <c r="E173" s="37"/>
      <c r="F173" s="35"/>
      <c r="G173" s="37"/>
      <c r="H173" s="34"/>
      <c r="I173" s="34"/>
    </row>
    <row r="174" spans="1:18" x14ac:dyDescent="0.25">
      <c r="A174" s="2"/>
      <c r="B174" s="2" t="s">
        <v>18</v>
      </c>
      <c r="C174" s="3">
        <v>4.2999999999999997E-2</v>
      </c>
      <c r="D174" s="4" t="s">
        <v>19</v>
      </c>
      <c r="E174" s="3">
        <v>6.4500000000000002E-2</v>
      </c>
      <c r="F174" s="3">
        <f>Arkusz2!C3</f>
        <v>0</v>
      </c>
      <c r="G174" s="3">
        <f>ROUND(E174*F174,2)</f>
        <v>0</v>
      </c>
      <c r="H174" s="3"/>
      <c r="I174" s="3"/>
    </row>
    <row r="175" spans="1:18" x14ac:dyDescent="0.25">
      <c r="A175" s="2" t="s">
        <v>20</v>
      </c>
      <c r="B175" s="2" t="s">
        <v>119</v>
      </c>
      <c r="C175" s="3">
        <v>0.12</v>
      </c>
      <c r="D175" s="4" t="s">
        <v>101</v>
      </c>
      <c r="E175" s="3">
        <v>0.18</v>
      </c>
      <c r="F175" s="3">
        <v>4.45</v>
      </c>
      <c r="G175" s="3"/>
      <c r="H175" s="3">
        <v>0.8</v>
      </c>
      <c r="I175" s="3"/>
    </row>
    <row r="176" spans="1:18" x14ac:dyDescent="0.25">
      <c r="A176" s="2"/>
      <c r="B176" s="2" t="s">
        <v>23</v>
      </c>
      <c r="C176" s="3">
        <v>0.5</v>
      </c>
      <c r="D176" s="4" t="s">
        <v>24</v>
      </c>
      <c r="E176" s="3"/>
      <c r="F176" s="3"/>
      <c r="G176" s="3"/>
      <c r="H176" s="3"/>
      <c r="I176" s="3"/>
      <c r="R176" t="s">
        <v>216</v>
      </c>
    </row>
    <row r="177" spans="1:10" x14ac:dyDescent="0.25">
      <c r="A177" s="2" t="s">
        <v>25</v>
      </c>
      <c r="B177" s="2" t="s">
        <v>39</v>
      </c>
      <c r="C177" s="3">
        <v>0.17299999999999999</v>
      </c>
      <c r="D177" s="4" t="s">
        <v>27</v>
      </c>
      <c r="E177" s="3">
        <v>0.25950000000000001</v>
      </c>
      <c r="F177" s="3">
        <v>148.87</v>
      </c>
      <c r="G177" s="3"/>
      <c r="H177" s="3"/>
      <c r="I177" s="3">
        <v>38.630000000000003</v>
      </c>
    </row>
    <row r="178" spans="1:10" x14ac:dyDescent="0.25">
      <c r="A178" s="38">
        <v>320</v>
      </c>
      <c r="B178" s="40" t="s">
        <v>120</v>
      </c>
      <c r="C178" s="41"/>
      <c r="D178" s="41"/>
      <c r="E178" s="42"/>
      <c r="F178" s="40" t="s">
        <v>88</v>
      </c>
      <c r="G178" s="42"/>
      <c r="H178" s="33">
        <v>1.5</v>
      </c>
      <c r="I178" s="33"/>
    </row>
    <row r="179" spans="1:10" ht="45" customHeight="1" x14ac:dyDescent="0.25">
      <c r="A179" s="39"/>
      <c r="B179" s="35" t="s">
        <v>121</v>
      </c>
      <c r="C179" s="36"/>
      <c r="D179" s="36"/>
      <c r="E179" s="37"/>
      <c r="F179" s="35"/>
      <c r="G179" s="37"/>
      <c r="H179" s="34"/>
      <c r="I179" s="34"/>
    </row>
    <row r="180" spans="1:10" x14ac:dyDescent="0.25">
      <c r="A180" s="2" t="s">
        <v>25</v>
      </c>
      <c r="B180" s="2" t="s">
        <v>39</v>
      </c>
      <c r="C180" s="3">
        <v>8.0000000000000002E-3</v>
      </c>
      <c r="D180" s="4" t="s">
        <v>27</v>
      </c>
      <c r="E180" s="3">
        <v>0.46800000000000003</v>
      </c>
      <c r="F180" s="3">
        <v>148.87</v>
      </c>
      <c r="G180" s="3"/>
      <c r="H180" s="3"/>
      <c r="I180" s="3">
        <v>69.67</v>
      </c>
    </row>
    <row r="181" spans="1:10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/>
      <c r="I181" s="3"/>
    </row>
    <row r="182" spans="1:10" x14ac:dyDescent="0.25">
      <c r="A182" s="7"/>
      <c r="B182" s="28" t="s">
        <v>122</v>
      </c>
      <c r="C182" s="29"/>
      <c r="D182" s="30"/>
      <c r="E182" s="31"/>
      <c r="F182" s="32"/>
      <c r="G182" s="8">
        <f>G174+G165+G159+G150+G147+G141+G135+G126+G123+G115+G106+G98+G94+G88+G83+G69+G60+G57+G52+G45+G41+G37+G30+G25+G20+G13+G6</f>
        <v>0</v>
      </c>
      <c r="H182" s="8">
        <v>5777.39</v>
      </c>
      <c r="I182" s="8">
        <v>1578.13</v>
      </c>
      <c r="J182" s="10"/>
    </row>
    <row r="183" spans="1:10" x14ac:dyDescent="0.25">
      <c r="A183" s="7" t="s">
        <v>123</v>
      </c>
      <c r="B183" s="28" t="s">
        <v>124</v>
      </c>
      <c r="C183" s="29"/>
      <c r="D183" s="30"/>
      <c r="E183" s="31">
        <f>(G182+I182)*Arkusz2!C4/100</f>
        <v>0</v>
      </c>
      <c r="F183" s="32"/>
      <c r="G183" s="9"/>
      <c r="H183" s="9"/>
      <c r="I183" s="9"/>
    </row>
    <row r="184" spans="1:10" x14ac:dyDescent="0.25">
      <c r="A184" s="7"/>
      <c r="B184" s="28" t="s">
        <v>125</v>
      </c>
      <c r="C184" s="29"/>
      <c r="D184" s="30"/>
      <c r="E184" s="31">
        <f>(G182+I182+E183)*Arkusz2!C5/100</f>
        <v>0</v>
      </c>
      <c r="F184" s="32"/>
      <c r="G184" s="9"/>
      <c r="H184" s="9"/>
      <c r="I184" s="9"/>
    </row>
    <row r="185" spans="1:10" x14ac:dyDescent="0.25">
      <c r="A185" s="7"/>
      <c r="B185" s="28" t="s">
        <v>126</v>
      </c>
      <c r="C185" s="29"/>
      <c r="D185" s="30"/>
      <c r="E185" s="31">
        <f>SUM(E182:I184)</f>
        <v>7355.52</v>
      </c>
      <c r="F185" s="32"/>
      <c r="G185" s="9"/>
      <c r="H185" s="9"/>
      <c r="I185" s="9"/>
    </row>
  </sheetData>
  <sheetProtection algorithmName="SHA-512" hashValue="6yGU6t6Hu4d7l3aeNQ0JR3ZB6hQV9j7eQXgNakbwl3d8+nKCBD5i8cwnVM70co688MW5t/4sbsSXluLnmL/puQ==" saltValue="pUcFMD37G80ktKGHyp94mQ==" spinCount="100000" sheet="1" objects="1" scenarios="1"/>
  <mergeCells count="203">
    <mergeCell ref="A1:I1"/>
    <mergeCell ref="I4:I5"/>
    <mergeCell ref="B5:E5"/>
    <mergeCell ref="A11:A12"/>
    <mergeCell ref="B11:E11"/>
    <mergeCell ref="F11:G12"/>
    <mergeCell ref="H11:H12"/>
    <mergeCell ref="I11:I12"/>
    <mergeCell ref="B12:E12"/>
    <mergeCell ref="A4:A5"/>
    <mergeCell ref="B4:E4"/>
    <mergeCell ref="F4:G5"/>
    <mergeCell ref="H4:H5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82:E82"/>
    <mergeCell ref="A86:A87"/>
    <mergeCell ref="B86:E86"/>
    <mergeCell ref="F86:G87"/>
    <mergeCell ref="H67:H68"/>
    <mergeCell ref="I67:I68"/>
    <mergeCell ref="B68:E68"/>
    <mergeCell ref="A81:A82"/>
    <mergeCell ref="B81:E81"/>
    <mergeCell ref="F81:G82"/>
    <mergeCell ref="H81:H82"/>
    <mergeCell ref="I81:I82"/>
    <mergeCell ref="B93:E93"/>
    <mergeCell ref="A96:A97"/>
    <mergeCell ref="B96:E96"/>
    <mergeCell ref="F96:G97"/>
    <mergeCell ref="H86:H87"/>
    <mergeCell ref="I86:I87"/>
    <mergeCell ref="B87:E87"/>
    <mergeCell ref="A92:A93"/>
    <mergeCell ref="B92:E92"/>
    <mergeCell ref="F92:G93"/>
    <mergeCell ref="H92:H93"/>
    <mergeCell ref="I92:I93"/>
    <mergeCell ref="B105:E105"/>
    <mergeCell ref="A113:A114"/>
    <mergeCell ref="B113:E113"/>
    <mergeCell ref="F113:G114"/>
    <mergeCell ref="H96:H97"/>
    <mergeCell ref="I96:I97"/>
    <mergeCell ref="B97:E97"/>
    <mergeCell ref="A104:A105"/>
    <mergeCell ref="B104:E104"/>
    <mergeCell ref="F104:G105"/>
    <mergeCell ref="H104:H105"/>
    <mergeCell ref="I104:I105"/>
    <mergeCell ref="A121:A122"/>
    <mergeCell ref="B121:E121"/>
    <mergeCell ref="F121:G122"/>
    <mergeCell ref="H121:H122"/>
    <mergeCell ref="I121:I122"/>
    <mergeCell ref="B122:E122"/>
    <mergeCell ref="H113:H114"/>
    <mergeCell ref="I113:I114"/>
    <mergeCell ref="B114:E114"/>
    <mergeCell ref="B134:E134"/>
    <mergeCell ref="A139:A140"/>
    <mergeCell ref="B139:E139"/>
    <mergeCell ref="F139:G140"/>
    <mergeCell ref="I124:I125"/>
    <mergeCell ref="B125:E125"/>
    <mergeCell ref="A132:A134"/>
    <mergeCell ref="B132:E132"/>
    <mergeCell ref="F132:G134"/>
    <mergeCell ref="H132:H134"/>
    <mergeCell ref="I132:I134"/>
    <mergeCell ref="B133:E133"/>
    <mergeCell ref="A124:A125"/>
    <mergeCell ref="B124:E124"/>
    <mergeCell ref="F124:G125"/>
    <mergeCell ref="H124:H125"/>
    <mergeCell ref="B146:E146"/>
    <mergeCell ref="A148:A149"/>
    <mergeCell ref="B148:E148"/>
    <mergeCell ref="F148:G149"/>
    <mergeCell ref="H139:H140"/>
    <mergeCell ref="I139:I140"/>
    <mergeCell ref="B140:E140"/>
    <mergeCell ref="A145:A146"/>
    <mergeCell ref="B145:E145"/>
    <mergeCell ref="F145:G146"/>
    <mergeCell ref="H145:H146"/>
    <mergeCell ref="I145:I146"/>
    <mergeCell ref="A156:A158"/>
    <mergeCell ref="B156:E156"/>
    <mergeCell ref="F156:G158"/>
    <mergeCell ref="H156:H158"/>
    <mergeCell ref="I156:I158"/>
    <mergeCell ref="B157:E157"/>
    <mergeCell ref="B158:E158"/>
    <mergeCell ref="H148:H149"/>
    <mergeCell ref="I148:I149"/>
    <mergeCell ref="B149:E149"/>
    <mergeCell ref="I163:I164"/>
    <mergeCell ref="B164:E164"/>
    <mergeCell ref="A169:A170"/>
    <mergeCell ref="B169:E169"/>
    <mergeCell ref="F169:G170"/>
    <mergeCell ref="H169:H170"/>
    <mergeCell ref="I169:I170"/>
    <mergeCell ref="B170:E170"/>
    <mergeCell ref="A163:A164"/>
    <mergeCell ref="B163:E163"/>
    <mergeCell ref="F163:G164"/>
    <mergeCell ref="H163:H164"/>
    <mergeCell ref="A178:A179"/>
    <mergeCell ref="B178:E178"/>
    <mergeCell ref="F178:G179"/>
    <mergeCell ref="H178:H179"/>
    <mergeCell ref="I178:I179"/>
    <mergeCell ref="B179:E179"/>
    <mergeCell ref="A172:A173"/>
    <mergeCell ref="B172:E172"/>
    <mergeCell ref="F172:G173"/>
    <mergeCell ref="H172:H173"/>
    <mergeCell ref="B183:D183"/>
    <mergeCell ref="E183:F183"/>
    <mergeCell ref="B184:D184"/>
    <mergeCell ref="E184:F184"/>
    <mergeCell ref="B185:D185"/>
    <mergeCell ref="E185:F185"/>
    <mergeCell ref="B182:D182"/>
    <mergeCell ref="E182:F182"/>
    <mergeCell ref="I172:I173"/>
    <mergeCell ref="B173:E17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F69E1-EAA3-461B-8BC4-DEB4CDF839B6}">
  <dimension ref="A1:J84"/>
  <sheetViews>
    <sheetView topLeftCell="A64" workbookViewId="0">
      <selection activeCell="F1" sqref="F1"/>
    </sheetView>
  </sheetViews>
  <sheetFormatPr defaultRowHeight="15" x14ac:dyDescent="0.25"/>
  <cols>
    <col min="1" max="1" width="13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170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6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12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6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12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0.9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12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0.9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0.16200000000000001</v>
      </c>
      <c r="F18" s="3">
        <v>148.87</v>
      </c>
      <c r="G18" s="3"/>
      <c r="H18" s="3"/>
      <c r="I18" s="3">
        <v>24.12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7.2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12">
        <f>ROUND(E21*F21,2)</f>
        <v>0</v>
      </c>
      <c r="H21" s="3"/>
      <c r="I21" s="3"/>
    </row>
    <row r="22" spans="1:9" ht="25.5" x14ac:dyDescent="0.25">
      <c r="A22" s="2" t="s">
        <v>25</v>
      </c>
      <c r="B22" s="2" t="s">
        <v>171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1.8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12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1.8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12">
        <f>ROUND(E29*F29,2)</f>
        <v>0</v>
      </c>
      <c r="H29" s="3"/>
      <c r="I29" s="3"/>
    </row>
    <row r="30" spans="1:9" ht="25.5" x14ac:dyDescent="0.25">
      <c r="A30" s="2" t="s">
        <v>25</v>
      </c>
      <c r="B30" s="2" t="s">
        <v>171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9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2.4624000000000001</v>
      </c>
      <c r="F35" s="3">
        <v>148.87</v>
      </c>
      <c r="G35" s="3"/>
      <c r="H35" s="3"/>
      <c r="I35" s="3">
        <v>366.58</v>
      </c>
    </row>
    <row r="36" spans="1:9" x14ac:dyDescent="0.25">
      <c r="A36" s="38">
        <v>90</v>
      </c>
      <c r="B36" s="40" t="s">
        <v>158</v>
      </c>
      <c r="C36" s="41"/>
      <c r="D36" s="41"/>
      <c r="E36" s="42"/>
      <c r="F36" s="40" t="s">
        <v>142</v>
      </c>
      <c r="G36" s="42"/>
      <c r="H36" s="33">
        <v>1</v>
      </c>
      <c r="I36" s="51"/>
    </row>
    <row r="37" spans="1:9" x14ac:dyDescent="0.25">
      <c r="A37" s="39"/>
      <c r="B37" s="35" t="s">
        <v>159</v>
      </c>
      <c r="C37" s="36"/>
      <c r="D37" s="36"/>
      <c r="E37" s="37"/>
      <c r="F37" s="35"/>
      <c r="G37" s="37"/>
      <c r="H37" s="34"/>
      <c r="I37" s="52"/>
    </row>
    <row r="38" spans="1:9" x14ac:dyDescent="0.25">
      <c r="A38" s="2"/>
      <c r="B38" s="2" t="s">
        <v>18</v>
      </c>
      <c r="C38" s="3">
        <v>9.8450000000000006</v>
      </c>
      <c r="D38" s="4" t="s">
        <v>19</v>
      </c>
      <c r="E38" s="3">
        <v>9.8450000000000006</v>
      </c>
      <c r="F38" s="3">
        <f>Arkusz2!C3</f>
        <v>0</v>
      </c>
      <c r="G38" s="12">
        <f>ROUND(E38*F38,2)</f>
        <v>0</v>
      </c>
      <c r="H38" s="3"/>
      <c r="I38" s="3"/>
    </row>
    <row r="39" spans="1:9" ht="25.5" x14ac:dyDescent="0.25">
      <c r="A39" s="2" t="s">
        <v>20</v>
      </c>
      <c r="B39" s="2" t="s">
        <v>160</v>
      </c>
      <c r="C39" s="3">
        <v>1</v>
      </c>
      <c r="D39" s="4" t="s">
        <v>58</v>
      </c>
      <c r="E39" s="3">
        <v>1</v>
      </c>
      <c r="F39" s="5">
        <v>1696.35</v>
      </c>
      <c r="G39" s="3"/>
      <c r="H39" s="5">
        <v>1696.35</v>
      </c>
      <c r="I39" s="3"/>
    </row>
    <row r="40" spans="1:9" ht="38.25" x14ac:dyDescent="0.25">
      <c r="A40" s="2"/>
      <c r="B40" s="2" t="s">
        <v>161</v>
      </c>
      <c r="C40" s="3">
        <v>2</v>
      </c>
      <c r="D40" s="4" t="s">
        <v>58</v>
      </c>
      <c r="E40" s="3">
        <v>2</v>
      </c>
      <c r="F40" s="3">
        <v>289.17</v>
      </c>
      <c r="G40" s="3"/>
      <c r="H40" s="3">
        <v>578.34</v>
      </c>
      <c r="I40" s="3"/>
    </row>
    <row r="41" spans="1:9" x14ac:dyDescent="0.25">
      <c r="A41" s="2"/>
      <c r="B41" s="2" t="s">
        <v>162</v>
      </c>
      <c r="C41" s="3">
        <v>1</v>
      </c>
      <c r="D41" s="4" t="s">
        <v>58</v>
      </c>
      <c r="E41" s="3">
        <v>1</v>
      </c>
      <c r="F41" s="3">
        <v>700.29</v>
      </c>
      <c r="G41" s="3"/>
      <c r="H41" s="3">
        <v>700.29</v>
      </c>
      <c r="I41" s="3"/>
    </row>
    <row r="42" spans="1:9" ht="25.5" x14ac:dyDescent="0.25">
      <c r="A42" s="2"/>
      <c r="B42" s="2" t="s">
        <v>163</v>
      </c>
      <c r="C42" s="3">
        <v>1</v>
      </c>
      <c r="D42" s="4" t="s">
        <v>58</v>
      </c>
      <c r="E42" s="3">
        <v>1</v>
      </c>
      <c r="F42" s="3">
        <v>128.47</v>
      </c>
      <c r="G42" s="3"/>
      <c r="H42" s="3">
        <v>128.47</v>
      </c>
      <c r="I42" s="3"/>
    </row>
    <row r="43" spans="1:9" ht="25.5" x14ac:dyDescent="0.25">
      <c r="A43" s="2"/>
      <c r="B43" s="2" t="s">
        <v>164</v>
      </c>
      <c r="C43" s="3">
        <v>1</v>
      </c>
      <c r="D43" s="4" t="s">
        <v>58</v>
      </c>
      <c r="E43" s="3">
        <v>1</v>
      </c>
      <c r="F43" s="3">
        <v>414.54</v>
      </c>
      <c r="G43" s="3"/>
      <c r="H43" s="3">
        <v>414.54</v>
      </c>
      <c r="I43" s="3"/>
    </row>
    <row r="44" spans="1:9" ht="25.5" x14ac:dyDescent="0.25">
      <c r="A44" s="2"/>
      <c r="B44" s="2" t="s">
        <v>165</v>
      </c>
      <c r="C44" s="3">
        <v>1</v>
      </c>
      <c r="D44" s="4" t="s">
        <v>58</v>
      </c>
      <c r="E44" s="3">
        <v>1</v>
      </c>
      <c r="F44" s="3">
        <v>167.35</v>
      </c>
      <c r="G44" s="3"/>
      <c r="H44" s="3">
        <v>167.35</v>
      </c>
      <c r="I44" s="3"/>
    </row>
    <row r="45" spans="1:9" ht="25.5" x14ac:dyDescent="0.25">
      <c r="A45" s="2"/>
      <c r="B45" s="2" t="s">
        <v>166</v>
      </c>
      <c r="C45" s="3">
        <v>1</v>
      </c>
      <c r="D45" s="4" t="s">
        <v>58</v>
      </c>
      <c r="E45" s="3">
        <v>1</v>
      </c>
      <c r="F45" s="3">
        <v>263.61</v>
      </c>
      <c r="G45" s="3"/>
      <c r="H45" s="3">
        <v>263.61</v>
      </c>
      <c r="I45" s="3"/>
    </row>
    <row r="46" spans="1:9" x14ac:dyDescent="0.25">
      <c r="A46" s="2"/>
      <c r="B46" s="2" t="s">
        <v>167</v>
      </c>
      <c r="C46" s="3">
        <v>1</v>
      </c>
      <c r="D46" s="4" t="s">
        <v>58</v>
      </c>
      <c r="E46" s="3">
        <v>1</v>
      </c>
      <c r="F46" s="3">
        <v>103</v>
      </c>
      <c r="G46" s="3"/>
      <c r="H46" s="3">
        <v>103</v>
      </c>
      <c r="I46" s="3"/>
    </row>
    <row r="47" spans="1:9" x14ac:dyDescent="0.25">
      <c r="A47" s="2"/>
      <c r="B47" s="2" t="s">
        <v>168</v>
      </c>
      <c r="C47" s="3">
        <v>0.38</v>
      </c>
      <c r="D47" s="4" t="s">
        <v>22</v>
      </c>
      <c r="E47" s="3">
        <v>0.38</v>
      </c>
      <c r="F47" s="3">
        <v>174.68</v>
      </c>
      <c r="G47" s="3"/>
      <c r="H47" s="3">
        <v>66.38</v>
      </c>
      <c r="I47" s="3"/>
    </row>
    <row r="48" spans="1:9" x14ac:dyDescent="0.25">
      <c r="A48" s="2" t="s">
        <v>25</v>
      </c>
      <c r="B48" s="2" t="s">
        <v>61</v>
      </c>
      <c r="C48" s="3">
        <v>1.53</v>
      </c>
      <c r="D48" s="4" t="s">
        <v>27</v>
      </c>
      <c r="E48" s="3">
        <v>1.53</v>
      </c>
      <c r="F48" s="3">
        <v>119.16</v>
      </c>
      <c r="G48" s="3"/>
      <c r="H48" s="3"/>
      <c r="I48" s="3">
        <v>182.31</v>
      </c>
    </row>
    <row r="49" spans="1:9" x14ac:dyDescent="0.25">
      <c r="A49" s="2"/>
      <c r="B49" s="2" t="s">
        <v>169</v>
      </c>
      <c r="C49" s="3">
        <v>3.25</v>
      </c>
      <c r="D49" s="4" t="s">
        <v>27</v>
      </c>
      <c r="E49" s="3">
        <v>3.25</v>
      </c>
      <c r="F49" s="3">
        <v>5.52</v>
      </c>
      <c r="G49" s="3"/>
      <c r="H49" s="3"/>
      <c r="I49" s="3">
        <v>17.940000000000001</v>
      </c>
    </row>
    <row r="50" spans="1:9" x14ac:dyDescent="0.25">
      <c r="A50" s="38">
        <v>100</v>
      </c>
      <c r="B50" s="40" t="s">
        <v>77</v>
      </c>
      <c r="C50" s="41"/>
      <c r="D50" s="41"/>
      <c r="E50" s="42"/>
      <c r="F50" s="40" t="s">
        <v>32</v>
      </c>
      <c r="G50" s="42"/>
      <c r="H50" s="33">
        <v>3</v>
      </c>
      <c r="I50" s="33"/>
    </row>
    <row r="51" spans="1:9" x14ac:dyDescent="0.25">
      <c r="A51" s="39"/>
      <c r="B51" s="35" t="s">
        <v>78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0.44790000000000002</v>
      </c>
      <c r="D52" s="4" t="s">
        <v>19</v>
      </c>
      <c r="E52" s="3">
        <v>2.6873999999999998</v>
      </c>
      <c r="F52" s="3">
        <f>Arkusz2!C3</f>
        <v>0</v>
      </c>
      <c r="G52" s="12">
        <f>ROUND(E52*F52,2)</f>
        <v>0</v>
      </c>
      <c r="H52" s="3"/>
      <c r="I52" s="3"/>
    </row>
    <row r="53" spans="1:9" x14ac:dyDescent="0.25">
      <c r="A53" s="2" t="s">
        <v>20</v>
      </c>
      <c r="B53" s="2" t="s">
        <v>79</v>
      </c>
      <c r="C53" s="3">
        <v>0.24399999999999999</v>
      </c>
      <c r="D53" s="4" t="s">
        <v>22</v>
      </c>
      <c r="E53" s="3">
        <v>1.464</v>
      </c>
      <c r="F53" s="3">
        <v>56.77</v>
      </c>
      <c r="G53" s="3"/>
      <c r="H53" s="3">
        <v>83.11</v>
      </c>
      <c r="I53" s="3"/>
    </row>
    <row r="54" spans="1:9" x14ac:dyDescent="0.25">
      <c r="A54" s="2"/>
      <c r="B54" s="2" t="s">
        <v>23</v>
      </c>
      <c r="C54" s="3">
        <v>2.5</v>
      </c>
      <c r="D54" s="4" t="s">
        <v>24</v>
      </c>
      <c r="E54" s="3"/>
      <c r="F54" s="3"/>
      <c r="G54" s="3"/>
      <c r="H54" s="3">
        <v>2.08</v>
      </c>
      <c r="I54" s="3"/>
    </row>
    <row r="55" spans="1:9" x14ac:dyDescent="0.25">
      <c r="A55" s="38">
        <v>110</v>
      </c>
      <c r="B55" s="40" t="s">
        <v>80</v>
      </c>
      <c r="C55" s="41"/>
      <c r="D55" s="41"/>
      <c r="E55" s="42"/>
      <c r="F55" s="40" t="s">
        <v>22</v>
      </c>
      <c r="G55" s="42"/>
      <c r="H55" s="33">
        <v>7.2</v>
      </c>
      <c r="I55" s="33"/>
    </row>
    <row r="56" spans="1:9" x14ac:dyDescent="0.25">
      <c r="A56" s="39"/>
      <c r="B56" s="35" t="s">
        <v>81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0.22700000000000001</v>
      </c>
      <c r="D57" s="4" t="s">
        <v>19</v>
      </c>
      <c r="E57" s="3">
        <v>1.6344000000000001</v>
      </c>
      <c r="F57" s="3">
        <f>Arkusz2!C3</f>
        <v>0</v>
      </c>
      <c r="G57" s="12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8.64</v>
      </c>
      <c r="F58" s="3">
        <v>56.77</v>
      </c>
      <c r="G58" s="3"/>
      <c r="H58" s="3">
        <v>490.49</v>
      </c>
      <c r="I58" s="3"/>
    </row>
    <row r="59" spans="1:9" x14ac:dyDescent="0.25">
      <c r="A59" s="2" t="s">
        <v>25</v>
      </c>
      <c r="B59" s="2" t="s">
        <v>82</v>
      </c>
      <c r="C59" s="3">
        <v>0.13800000000000001</v>
      </c>
      <c r="D59" s="4" t="s">
        <v>27</v>
      </c>
      <c r="E59" s="3">
        <v>0.99360000000000004</v>
      </c>
      <c r="F59" s="3">
        <v>20.78</v>
      </c>
      <c r="G59" s="3"/>
      <c r="H59" s="3"/>
      <c r="I59" s="3">
        <v>20.65</v>
      </c>
    </row>
    <row r="60" spans="1:9" ht="25.5" x14ac:dyDescent="0.25">
      <c r="A60" s="2"/>
      <c r="B60" s="2" t="s">
        <v>54</v>
      </c>
      <c r="C60" s="3">
        <v>1.44E-2</v>
      </c>
      <c r="D60" s="4" t="s">
        <v>27</v>
      </c>
      <c r="E60" s="3">
        <v>0.1037</v>
      </c>
      <c r="F60" s="3">
        <v>141.06</v>
      </c>
      <c r="G60" s="3"/>
      <c r="H60" s="3"/>
      <c r="I60" s="3">
        <v>14.63</v>
      </c>
    </row>
    <row r="61" spans="1:9" x14ac:dyDescent="0.25">
      <c r="A61" s="38">
        <v>120</v>
      </c>
      <c r="B61" s="40" t="s">
        <v>83</v>
      </c>
      <c r="C61" s="41"/>
      <c r="D61" s="41"/>
      <c r="E61" s="42"/>
      <c r="F61" s="40" t="s">
        <v>22</v>
      </c>
      <c r="G61" s="42"/>
      <c r="H61" s="33">
        <v>1.8</v>
      </c>
      <c r="I61" s="33"/>
    </row>
    <row r="62" spans="1:9" x14ac:dyDescent="0.25">
      <c r="A62" s="39"/>
      <c r="B62" s="35" t="s">
        <v>84</v>
      </c>
      <c r="C62" s="36"/>
      <c r="D62" s="36"/>
      <c r="E62" s="37"/>
      <c r="F62" s="35"/>
      <c r="G62" s="37"/>
      <c r="H62" s="34"/>
      <c r="I62" s="34"/>
    </row>
    <row r="63" spans="1:9" x14ac:dyDescent="0.25">
      <c r="A63" s="2"/>
      <c r="B63" s="2" t="s">
        <v>18</v>
      </c>
      <c r="C63" s="3">
        <v>1.3561000000000001</v>
      </c>
      <c r="D63" s="4" t="s">
        <v>19</v>
      </c>
      <c r="E63" s="3">
        <v>2.4409999999999998</v>
      </c>
      <c r="F63" s="3">
        <f>Arkusz2!C3</f>
        <v>0</v>
      </c>
      <c r="G63" s="12">
        <f>ROUND(E63*F63,2)</f>
        <v>0</v>
      </c>
      <c r="H63" s="3"/>
      <c r="I63" s="3"/>
    </row>
    <row r="64" spans="1:9" x14ac:dyDescent="0.25">
      <c r="A64" s="2" t="s">
        <v>20</v>
      </c>
      <c r="B64" s="2" t="s">
        <v>79</v>
      </c>
      <c r="C64" s="3">
        <v>1.2</v>
      </c>
      <c r="D64" s="4" t="s">
        <v>22</v>
      </c>
      <c r="E64" s="3">
        <v>2.16</v>
      </c>
      <c r="F64" s="3">
        <v>56.77</v>
      </c>
      <c r="G64" s="3"/>
      <c r="H64" s="3">
        <v>122.62</v>
      </c>
      <c r="I64" s="3"/>
    </row>
    <row r="65" spans="1:9" x14ac:dyDescent="0.25">
      <c r="A65" s="38">
        <v>130</v>
      </c>
      <c r="B65" s="40" t="s">
        <v>85</v>
      </c>
      <c r="C65" s="41"/>
      <c r="D65" s="41"/>
      <c r="E65" s="42"/>
      <c r="F65" s="40" t="s">
        <v>32</v>
      </c>
      <c r="G65" s="42"/>
      <c r="H65" s="33">
        <v>6</v>
      </c>
      <c r="I65" s="33"/>
    </row>
    <row r="66" spans="1:9" x14ac:dyDescent="0.25">
      <c r="A66" s="39"/>
      <c r="B66" s="35" t="s">
        <v>86</v>
      </c>
      <c r="C66" s="36"/>
      <c r="D66" s="36"/>
      <c r="E66" s="37"/>
      <c r="F66" s="35"/>
      <c r="G66" s="37"/>
      <c r="H66" s="34"/>
      <c r="I66" s="34"/>
    </row>
    <row r="67" spans="1:9" x14ac:dyDescent="0.25">
      <c r="A67" s="2"/>
      <c r="B67" s="2" t="s">
        <v>18</v>
      </c>
      <c r="C67" s="3">
        <v>3.3300000000000003E-2</v>
      </c>
      <c r="D67" s="4" t="s">
        <v>19</v>
      </c>
      <c r="E67" s="3">
        <v>0.19980000000000001</v>
      </c>
      <c r="F67" s="3">
        <f>Arkusz2!C3</f>
        <v>0</v>
      </c>
      <c r="G67" s="12">
        <f>ROUND(E67*F67,2)</f>
        <v>0</v>
      </c>
      <c r="H67" s="3"/>
      <c r="I67" s="3"/>
    </row>
    <row r="68" spans="1:9" ht="25.5" x14ac:dyDescent="0.25">
      <c r="A68" s="2" t="s">
        <v>20</v>
      </c>
      <c r="B68" s="2" t="s">
        <v>87</v>
      </c>
      <c r="C68" s="3">
        <v>0.31819999999999998</v>
      </c>
      <c r="D68" s="4" t="s">
        <v>88</v>
      </c>
      <c r="E68" s="3">
        <v>1.9092</v>
      </c>
      <c r="F68" s="3">
        <v>129.80000000000001</v>
      </c>
      <c r="G68" s="3"/>
      <c r="H68" s="3">
        <v>247.81</v>
      </c>
      <c r="I68" s="3"/>
    </row>
    <row r="69" spans="1:9" x14ac:dyDescent="0.25">
      <c r="A69" s="2"/>
      <c r="B69" s="2" t="s">
        <v>157</v>
      </c>
      <c r="C69" s="3">
        <v>1.4999999999999999E-2</v>
      </c>
      <c r="D69" s="4" t="s">
        <v>22</v>
      </c>
      <c r="E69" s="3">
        <v>0.09</v>
      </c>
      <c r="F69" s="3">
        <v>6.61</v>
      </c>
      <c r="G69" s="3"/>
      <c r="H69" s="3">
        <v>0.59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1.24</v>
      </c>
      <c r="I70" s="3"/>
    </row>
    <row r="71" spans="1:9" ht="25.5" x14ac:dyDescent="0.25">
      <c r="A71" s="2" t="s">
        <v>25</v>
      </c>
      <c r="B71" s="2" t="s">
        <v>89</v>
      </c>
      <c r="C71" s="3">
        <v>2.7000000000000001E-3</v>
      </c>
      <c r="D71" s="4" t="s">
        <v>27</v>
      </c>
      <c r="E71" s="3">
        <v>1.6199999999999999E-2</v>
      </c>
      <c r="F71" s="3">
        <v>217.15</v>
      </c>
      <c r="G71" s="3"/>
      <c r="H71" s="3"/>
      <c r="I71" s="3">
        <v>3.52</v>
      </c>
    </row>
    <row r="72" spans="1:9" x14ac:dyDescent="0.25">
      <c r="A72" s="2"/>
      <c r="B72" s="2" t="s">
        <v>90</v>
      </c>
      <c r="C72" s="3">
        <v>3.8699999999999998E-2</v>
      </c>
      <c r="D72" s="4" t="s">
        <v>27</v>
      </c>
      <c r="E72" s="3">
        <v>0.23219999999999999</v>
      </c>
      <c r="F72" s="3">
        <v>144.66</v>
      </c>
      <c r="G72" s="3"/>
      <c r="H72" s="3"/>
      <c r="I72" s="3">
        <v>33.590000000000003</v>
      </c>
    </row>
    <row r="73" spans="1:9" x14ac:dyDescent="0.25">
      <c r="A73" s="38">
        <v>140</v>
      </c>
      <c r="B73" s="40" t="s">
        <v>134</v>
      </c>
      <c r="C73" s="41"/>
      <c r="D73" s="41"/>
      <c r="E73" s="42"/>
      <c r="F73" s="40" t="s">
        <v>32</v>
      </c>
      <c r="G73" s="42"/>
      <c r="H73" s="33">
        <v>6</v>
      </c>
      <c r="I73" s="33"/>
    </row>
    <row r="74" spans="1:9" x14ac:dyDescent="0.25">
      <c r="A74" s="39"/>
      <c r="B74" s="35" t="s">
        <v>135</v>
      </c>
      <c r="C74" s="36"/>
      <c r="D74" s="36"/>
      <c r="E74" s="37"/>
      <c r="F74" s="35"/>
      <c r="G74" s="37"/>
      <c r="H74" s="34"/>
      <c r="I74" s="34"/>
    </row>
    <row r="75" spans="1:9" x14ac:dyDescent="0.25">
      <c r="A75" s="2"/>
      <c r="B75" s="2" t="s">
        <v>18</v>
      </c>
      <c r="C75" s="3">
        <v>1.1423000000000001</v>
      </c>
      <c r="D75" s="4" t="s">
        <v>19</v>
      </c>
      <c r="E75" s="3">
        <v>6.8537999999999997</v>
      </c>
      <c r="F75" s="3">
        <f>Arkusz2!C3</f>
        <v>0</v>
      </c>
      <c r="G75" s="12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7.9299999999999995E-2</v>
      </c>
      <c r="D76" s="4" t="s">
        <v>22</v>
      </c>
      <c r="E76" s="3">
        <v>0.4758</v>
      </c>
      <c r="F76" s="3">
        <v>56.77</v>
      </c>
      <c r="G76" s="3"/>
      <c r="H76" s="3">
        <v>27.01</v>
      </c>
      <c r="I76" s="3"/>
    </row>
    <row r="77" spans="1:9" x14ac:dyDescent="0.25">
      <c r="A77" s="2"/>
      <c r="B77" s="2" t="s">
        <v>21</v>
      </c>
      <c r="C77" s="3">
        <v>2.1999999999999999E-2</v>
      </c>
      <c r="D77" s="4" t="s">
        <v>22</v>
      </c>
      <c r="E77" s="3">
        <v>0.13200000000000001</v>
      </c>
      <c r="F77" s="3">
        <v>6.61</v>
      </c>
      <c r="G77" s="3"/>
      <c r="H77" s="3">
        <v>0.87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0.14000000000000001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0.78</v>
      </c>
      <c r="F79" s="3">
        <v>61.3</v>
      </c>
      <c r="G79" s="3"/>
      <c r="H79" s="3"/>
      <c r="I79" s="3">
        <v>47.81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0.15</v>
      </c>
      <c r="F80" s="3">
        <v>77.2</v>
      </c>
      <c r="G80" s="3"/>
      <c r="H80" s="3"/>
      <c r="I80" s="3">
        <v>11.58</v>
      </c>
    </row>
    <row r="81" spans="1:10" x14ac:dyDescent="0.25">
      <c r="A81" s="7"/>
      <c r="B81" s="28" t="s">
        <v>122</v>
      </c>
      <c r="C81" s="29"/>
      <c r="D81" s="30"/>
      <c r="E81" s="31"/>
      <c r="F81" s="32"/>
      <c r="G81" s="8">
        <f>G75+G67+G63+G57+G52+G38+G29+G26+G21+G14+G10+G6</f>
        <v>0</v>
      </c>
      <c r="H81" s="8">
        <v>5094.29</v>
      </c>
      <c r="I81" s="8">
        <v>1212.95</v>
      </c>
      <c r="J81" s="10"/>
    </row>
    <row r="82" spans="1:10" x14ac:dyDescent="0.25">
      <c r="A82" s="7" t="s">
        <v>123</v>
      </c>
      <c r="B82" s="28" t="s">
        <v>124</v>
      </c>
      <c r="C82" s="29"/>
      <c r="D82" s="30"/>
      <c r="E82" s="31">
        <f>(G81+I81)*Arkusz2!C4/100</f>
        <v>0</v>
      </c>
      <c r="F82" s="32"/>
      <c r="G82" s="9"/>
      <c r="H82" s="9"/>
      <c r="I82" s="9"/>
    </row>
    <row r="83" spans="1:10" x14ac:dyDescent="0.25">
      <c r="A83" s="7"/>
      <c r="B83" s="28" t="s">
        <v>125</v>
      </c>
      <c r="C83" s="29"/>
      <c r="D83" s="30"/>
      <c r="E83" s="31">
        <f>(G81+I81+E82)*Arkusz2!C5/100</f>
        <v>0</v>
      </c>
      <c r="F83" s="32"/>
      <c r="G83" s="9"/>
      <c r="H83" s="9"/>
      <c r="I83" s="9"/>
    </row>
    <row r="84" spans="1:10" x14ac:dyDescent="0.25">
      <c r="A84" s="7"/>
      <c r="B84" s="28" t="s">
        <v>126</v>
      </c>
      <c r="C84" s="29"/>
      <c r="D84" s="30"/>
      <c r="E84" s="31">
        <f>SUM(E81:I83)</f>
        <v>6307.24</v>
      </c>
      <c r="F84" s="32"/>
      <c r="G84" s="9"/>
      <c r="H84" s="9"/>
      <c r="I84" s="9"/>
    </row>
  </sheetData>
  <sheetProtection algorithmName="SHA-512" hashValue="ggrJM2A7LME+WiKdXJkwvSQITBnI8vCGBaoUgDhqIy+FmT4kyMeU/zbtYWydMtWfjzkraDL56ryumtT4qhHU8w==" saltValue="jM9kS4FJpzbl9buBhLUrIQ==" spinCount="100000" sheet="1" objects="1" scenarios="1"/>
  <mergeCells count="94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36:A37"/>
    <mergeCell ref="B36:E36"/>
    <mergeCell ref="F36:G37"/>
    <mergeCell ref="H36:H37"/>
    <mergeCell ref="A50:A51"/>
    <mergeCell ref="B50:E50"/>
    <mergeCell ref="F50:G51"/>
    <mergeCell ref="H50:H51"/>
    <mergeCell ref="I50:I51"/>
    <mergeCell ref="B51:E51"/>
    <mergeCell ref="I55:I56"/>
    <mergeCell ref="B56:E56"/>
    <mergeCell ref="A61:A62"/>
    <mergeCell ref="B61:E61"/>
    <mergeCell ref="F61:G62"/>
    <mergeCell ref="H61:H62"/>
    <mergeCell ref="I61:I62"/>
    <mergeCell ref="B62:E62"/>
    <mergeCell ref="A55:A56"/>
    <mergeCell ref="B55:E55"/>
    <mergeCell ref="F55:G56"/>
    <mergeCell ref="H55:H56"/>
    <mergeCell ref="I65:I66"/>
    <mergeCell ref="B66:E66"/>
    <mergeCell ref="A73:A74"/>
    <mergeCell ref="B73:E73"/>
    <mergeCell ref="F73:G74"/>
    <mergeCell ref="H73:H74"/>
    <mergeCell ref="I73:I74"/>
    <mergeCell ref="B74:E74"/>
    <mergeCell ref="A65:A66"/>
    <mergeCell ref="B65:E65"/>
    <mergeCell ref="F65:G66"/>
    <mergeCell ref="H65:H66"/>
    <mergeCell ref="B83:D83"/>
    <mergeCell ref="E83:F83"/>
    <mergeCell ref="B84:D84"/>
    <mergeCell ref="E84:F84"/>
    <mergeCell ref="B81:D81"/>
    <mergeCell ref="E81:F81"/>
    <mergeCell ref="B82:D82"/>
    <mergeCell ref="E82:F8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C17DC-66FD-4BD7-9BD6-D6FF91746EC4}">
  <dimension ref="A1:J81"/>
  <sheetViews>
    <sheetView topLeftCell="A64" workbookViewId="0">
      <selection activeCell="F1" sqref="F1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172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13.5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2.8201999999999998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13.5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7.3521000000000001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2.0299999999999998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1.7458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1.0149999999999999</v>
      </c>
      <c r="F15" s="3">
        <v>148.87</v>
      </c>
      <c r="G15" s="3"/>
      <c r="H15" s="3"/>
      <c r="I15" s="3">
        <v>151.1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2.0299999999999998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0.3654</v>
      </c>
      <c r="F18" s="3">
        <v>148.87</v>
      </c>
      <c r="G18" s="3"/>
      <c r="H18" s="3"/>
      <c r="I18" s="3">
        <v>54.4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14.04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3.2292000000000001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1.3815</v>
      </c>
      <c r="F22" s="3">
        <v>143.91999999999999</v>
      </c>
      <c r="G22" s="3"/>
      <c r="H22" s="3"/>
      <c r="I22" s="3">
        <v>198.83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3.2052999999999998</v>
      </c>
      <c r="F23" s="3">
        <v>148.87</v>
      </c>
      <c r="G23" s="3"/>
      <c r="H23" s="3"/>
      <c r="I23" s="3">
        <v>477.17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3.51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11.5655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3.51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0.1348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0.24179999999999999</v>
      </c>
      <c r="F30" s="3">
        <v>143.91999999999999</v>
      </c>
      <c r="G30" s="3"/>
      <c r="H30" s="3"/>
      <c r="I30" s="3">
        <v>34.799999999999997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9.1999999999999998E-2</v>
      </c>
      <c r="F31" s="3">
        <v>141.06</v>
      </c>
      <c r="G31" s="3"/>
      <c r="H31" s="3"/>
      <c r="I31" s="3">
        <v>12.98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0.68159999999999998</v>
      </c>
      <c r="F32" s="3">
        <v>148.87</v>
      </c>
      <c r="G32" s="3"/>
      <c r="H32" s="3"/>
      <c r="I32" s="3">
        <v>101.47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17.55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4.8017000000000003</v>
      </c>
      <c r="F35" s="3">
        <v>148.87</v>
      </c>
      <c r="G35" s="3"/>
      <c r="H35" s="3"/>
      <c r="I35" s="3">
        <v>714.83</v>
      </c>
    </row>
    <row r="36" spans="1:9" x14ac:dyDescent="0.25">
      <c r="A36" s="38">
        <v>90</v>
      </c>
      <c r="B36" s="40" t="s">
        <v>173</v>
      </c>
      <c r="C36" s="41"/>
      <c r="D36" s="41"/>
      <c r="E36" s="42"/>
      <c r="F36" s="40" t="s">
        <v>16</v>
      </c>
      <c r="G36" s="42"/>
      <c r="H36" s="33">
        <v>15</v>
      </c>
      <c r="I36" s="33"/>
    </row>
    <row r="37" spans="1:9" x14ac:dyDescent="0.25">
      <c r="A37" s="39"/>
      <c r="B37" s="35" t="s">
        <v>174</v>
      </c>
      <c r="C37" s="36"/>
      <c r="D37" s="36"/>
      <c r="E37" s="37"/>
      <c r="F37" s="35"/>
      <c r="G37" s="37"/>
      <c r="H37" s="34"/>
      <c r="I37" s="34"/>
    </row>
    <row r="38" spans="1:9" x14ac:dyDescent="0.25">
      <c r="A38" s="2"/>
      <c r="B38" s="2" t="s">
        <v>18</v>
      </c>
      <c r="C38" s="3">
        <v>0.2</v>
      </c>
      <c r="D38" s="4" t="s">
        <v>19</v>
      </c>
      <c r="E38" s="3">
        <v>3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/>
      <c r="B39" s="2" t="s">
        <v>23</v>
      </c>
      <c r="C39" s="3">
        <v>10</v>
      </c>
      <c r="D39" s="4" t="s">
        <v>175</v>
      </c>
      <c r="E39" s="3"/>
      <c r="F39" s="3"/>
      <c r="G39" s="3"/>
      <c r="H39" s="3">
        <v>12.3</v>
      </c>
      <c r="I39" s="3"/>
    </row>
    <row r="40" spans="1:9" x14ac:dyDescent="0.25">
      <c r="A40" s="38">
        <v>100</v>
      </c>
      <c r="B40" s="40" t="s">
        <v>176</v>
      </c>
      <c r="C40" s="41"/>
      <c r="D40" s="41"/>
      <c r="E40" s="42"/>
      <c r="F40" s="40" t="s">
        <v>16</v>
      </c>
      <c r="G40" s="42"/>
      <c r="H40" s="33">
        <v>15</v>
      </c>
      <c r="I40" s="33"/>
    </row>
    <row r="41" spans="1:9" x14ac:dyDescent="0.25">
      <c r="A41" s="39"/>
      <c r="B41" s="35" t="s">
        <v>177</v>
      </c>
      <c r="C41" s="36"/>
      <c r="D41" s="36"/>
      <c r="E41" s="37"/>
      <c r="F41" s="35"/>
      <c r="G41" s="37"/>
      <c r="H41" s="34"/>
      <c r="I41" s="34"/>
    </row>
    <row r="42" spans="1:9" x14ac:dyDescent="0.25">
      <c r="A42" s="2"/>
      <c r="B42" s="2" t="s">
        <v>18</v>
      </c>
      <c r="C42" s="3">
        <v>0.14599999999999999</v>
      </c>
      <c r="D42" s="4" t="s">
        <v>19</v>
      </c>
      <c r="E42" s="3">
        <v>2.19</v>
      </c>
      <c r="F42" s="3">
        <f>Arkusz2!C3</f>
        <v>0</v>
      </c>
      <c r="G42" s="3">
        <f>ROUND(E42*F42,2)</f>
        <v>0</v>
      </c>
      <c r="H42" s="3"/>
      <c r="I42" s="3"/>
    </row>
    <row r="43" spans="1:9" x14ac:dyDescent="0.25">
      <c r="A43" s="2" t="s">
        <v>20</v>
      </c>
      <c r="B43" s="2" t="s">
        <v>178</v>
      </c>
      <c r="C43" s="3">
        <v>1.03</v>
      </c>
      <c r="D43" s="4" t="s">
        <v>16</v>
      </c>
      <c r="E43" s="3">
        <v>15.45</v>
      </c>
      <c r="F43" s="3">
        <v>10.3</v>
      </c>
      <c r="G43" s="3"/>
      <c r="H43" s="3">
        <v>159.13999999999999</v>
      </c>
      <c r="I43" s="3"/>
    </row>
    <row r="44" spans="1:9" x14ac:dyDescent="0.25">
      <c r="A44" s="2"/>
      <c r="B44" s="2" t="s">
        <v>23</v>
      </c>
      <c r="C44" s="3">
        <v>1</v>
      </c>
      <c r="D44" s="4" t="s">
        <v>24</v>
      </c>
      <c r="E44" s="3"/>
      <c r="F44" s="3"/>
      <c r="G44" s="3"/>
      <c r="H44" s="3">
        <v>1.59</v>
      </c>
      <c r="I44" s="3"/>
    </row>
    <row r="45" spans="1:9" x14ac:dyDescent="0.25">
      <c r="A45" s="2" t="s">
        <v>25</v>
      </c>
      <c r="B45" s="2" t="s">
        <v>61</v>
      </c>
      <c r="C45" s="3">
        <v>1.2500000000000001E-2</v>
      </c>
      <c r="D45" s="4" t="s">
        <v>27</v>
      </c>
      <c r="E45" s="3">
        <v>0.1875</v>
      </c>
      <c r="F45" s="3">
        <v>119.16</v>
      </c>
      <c r="G45" s="3"/>
      <c r="H45" s="3"/>
      <c r="I45" s="3">
        <v>22.34</v>
      </c>
    </row>
    <row r="46" spans="1:9" x14ac:dyDescent="0.25">
      <c r="A46" s="38">
        <v>110</v>
      </c>
      <c r="B46" s="40" t="s">
        <v>77</v>
      </c>
      <c r="C46" s="41"/>
      <c r="D46" s="41"/>
      <c r="E46" s="42"/>
      <c r="F46" s="40" t="s">
        <v>32</v>
      </c>
      <c r="G46" s="42"/>
      <c r="H46" s="33">
        <v>13.5</v>
      </c>
      <c r="I46" s="33"/>
    </row>
    <row r="47" spans="1:9" x14ac:dyDescent="0.25">
      <c r="A47" s="39"/>
      <c r="B47" s="35" t="s">
        <v>78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/>
      <c r="B48" s="2" t="s">
        <v>18</v>
      </c>
      <c r="C48" s="3">
        <v>0.44790000000000002</v>
      </c>
      <c r="D48" s="4" t="s">
        <v>19</v>
      </c>
      <c r="E48" s="3">
        <v>12.093299999999999</v>
      </c>
      <c r="F48" s="3">
        <f>Arkusz2!C3</f>
        <v>0</v>
      </c>
      <c r="G48" s="3">
        <f>ROUND(E48*F48,2)</f>
        <v>0</v>
      </c>
      <c r="H48" s="3"/>
      <c r="I48" s="3"/>
    </row>
    <row r="49" spans="1:9" x14ac:dyDescent="0.25">
      <c r="A49" s="2" t="s">
        <v>20</v>
      </c>
      <c r="B49" s="2" t="s">
        <v>79</v>
      </c>
      <c r="C49" s="3">
        <v>0.24399999999999999</v>
      </c>
      <c r="D49" s="4" t="s">
        <v>22</v>
      </c>
      <c r="E49" s="3">
        <v>6.5880000000000001</v>
      </c>
      <c r="F49" s="3">
        <v>56.77</v>
      </c>
      <c r="G49" s="3"/>
      <c r="H49" s="3">
        <v>374</v>
      </c>
      <c r="I49" s="3"/>
    </row>
    <row r="50" spans="1:9" x14ac:dyDescent="0.25">
      <c r="A50" s="2"/>
      <c r="B50" s="2" t="s">
        <v>23</v>
      </c>
      <c r="C50" s="3">
        <v>2.5</v>
      </c>
      <c r="D50" s="4" t="s">
        <v>24</v>
      </c>
      <c r="E50" s="3"/>
      <c r="F50" s="3"/>
      <c r="G50" s="3"/>
      <c r="H50" s="3">
        <v>9.35</v>
      </c>
      <c r="I50" s="3"/>
    </row>
    <row r="51" spans="1:9" x14ac:dyDescent="0.25">
      <c r="A51" s="38">
        <v>120</v>
      </c>
      <c r="B51" s="40" t="s">
        <v>80</v>
      </c>
      <c r="C51" s="41"/>
      <c r="D51" s="41"/>
      <c r="E51" s="42"/>
      <c r="F51" s="40" t="s">
        <v>22</v>
      </c>
      <c r="G51" s="42"/>
      <c r="H51" s="33">
        <v>14.04</v>
      </c>
      <c r="I51" s="33"/>
    </row>
    <row r="52" spans="1:9" x14ac:dyDescent="0.25">
      <c r="A52" s="39"/>
      <c r="B52" s="35" t="s">
        <v>81</v>
      </c>
      <c r="C52" s="36"/>
      <c r="D52" s="36"/>
      <c r="E52" s="37"/>
      <c r="F52" s="35"/>
      <c r="G52" s="37"/>
      <c r="H52" s="34"/>
      <c r="I52" s="34"/>
    </row>
    <row r="53" spans="1:9" x14ac:dyDescent="0.25">
      <c r="A53" s="2"/>
      <c r="B53" s="2" t="s">
        <v>18</v>
      </c>
      <c r="C53" s="3">
        <v>0.22700000000000001</v>
      </c>
      <c r="D53" s="4" t="s">
        <v>19</v>
      </c>
      <c r="E53" s="3">
        <v>3.1871</v>
      </c>
      <c r="F53" s="3">
        <f>Arkusz2!C3</f>
        <v>0</v>
      </c>
      <c r="G53" s="3">
        <f>ROUND(E53*F53,2)</f>
        <v>0</v>
      </c>
      <c r="H53" s="3"/>
      <c r="I53" s="3"/>
    </row>
    <row r="54" spans="1:9" x14ac:dyDescent="0.25">
      <c r="A54" s="2" t="s">
        <v>20</v>
      </c>
      <c r="B54" s="2" t="s">
        <v>79</v>
      </c>
      <c r="C54" s="3">
        <v>1.2</v>
      </c>
      <c r="D54" s="4" t="s">
        <v>22</v>
      </c>
      <c r="E54" s="3">
        <v>16.847999999999999</v>
      </c>
      <c r="F54" s="3">
        <v>56.77</v>
      </c>
      <c r="G54" s="3"/>
      <c r="H54" s="3">
        <v>956.46</v>
      </c>
      <c r="I54" s="3"/>
    </row>
    <row r="55" spans="1:9" x14ac:dyDescent="0.25">
      <c r="A55" s="2" t="s">
        <v>25</v>
      </c>
      <c r="B55" s="2" t="s">
        <v>82</v>
      </c>
      <c r="C55" s="3">
        <v>0.13800000000000001</v>
      </c>
      <c r="D55" s="4" t="s">
        <v>27</v>
      </c>
      <c r="E55" s="3">
        <v>1.9375</v>
      </c>
      <c r="F55" s="3">
        <v>20.78</v>
      </c>
      <c r="G55" s="3"/>
      <c r="H55" s="3"/>
      <c r="I55" s="3">
        <v>40.26</v>
      </c>
    </row>
    <row r="56" spans="1:9" ht="25.5" x14ac:dyDescent="0.25">
      <c r="A56" s="2"/>
      <c r="B56" s="2" t="s">
        <v>54</v>
      </c>
      <c r="C56" s="3">
        <v>1.44E-2</v>
      </c>
      <c r="D56" s="4" t="s">
        <v>27</v>
      </c>
      <c r="E56" s="3">
        <v>0.20219999999999999</v>
      </c>
      <c r="F56" s="3">
        <v>141.06</v>
      </c>
      <c r="G56" s="3"/>
      <c r="H56" s="3"/>
      <c r="I56" s="3">
        <v>28.52</v>
      </c>
    </row>
    <row r="57" spans="1:9" x14ac:dyDescent="0.25">
      <c r="A57" s="38">
        <v>130</v>
      </c>
      <c r="B57" s="40" t="s">
        <v>83</v>
      </c>
      <c r="C57" s="41"/>
      <c r="D57" s="41"/>
      <c r="E57" s="42"/>
      <c r="F57" s="40" t="s">
        <v>22</v>
      </c>
      <c r="G57" s="42"/>
      <c r="H57" s="33">
        <v>3.51</v>
      </c>
      <c r="I57" s="33"/>
    </row>
    <row r="58" spans="1:9" x14ac:dyDescent="0.25">
      <c r="A58" s="39"/>
      <c r="B58" s="35" t="s">
        <v>84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1.3561000000000001</v>
      </c>
      <c r="D59" s="4" t="s">
        <v>19</v>
      </c>
      <c r="E59" s="3">
        <v>4.7599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20</v>
      </c>
      <c r="B60" s="2" t="s">
        <v>79</v>
      </c>
      <c r="C60" s="3">
        <v>1.2</v>
      </c>
      <c r="D60" s="4" t="s">
        <v>22</v>
      </c>
      <c r="E60" s="3">
        <v>4.2119999999999997</v>
      </c>
      <c r="F60" s="3">
        <v>56.77</v>
      </c>
      <c r="G60" s="3"/>
      <c r="H60" s="3">
        <v>239.12</v>
      </c>
      <c r="I60" s="3"/>
    </row>
    <row r="61" spans="1:9" x14ac:dyDescent="0.25">
      <c r="A61" s="38">
        <v>140</v>
      </c>
      <c r="B61" s="40" t="s">
        <v>85</v>
      </c>
      <c r="C61" s="41"/>
      <c r="D61" s="41"/>
      <c r="E61" s="42"/>
      <c r="F61" s="40" t="s">
        <v>32</v>
      </c>
      <c r="G61" s="42"/>
      <c r="H61" s="33">
        <v>13.5</v>
      </c>
      <c r="I61" s="33"/>
    </row>
    <row r="62" spans="1:9" x14ac:dyDescent="0.25">
      <c r="A62" s="39"/>
      <c r="B62" s="35" t="s">
        <v>86</v>
      </c>
      <c r="C62" s="36"/>
      <c r="D62" s="36"/>
      <c r="E62" s="37"/>
      <c r="F62" s="35"/>
      <c r="G62" s="37"/>
      <c r="H62" s="34"/>
      <c r="I62" s="34"/>
    </row>
    <row r="63" spans="1:9" x14ac:dyDescent="0.25">
      <c r="A63" s="2"/>
      <c r="B63" s="2" t="s">
        <v>18</v>
      </c>
      <c r="C63" s="3">
        <v>3.3300000000000003E-2</v>
      </c>
      <c r="D63" s="4" t="s">
        <v>19</v>
      </c>
      <c r="E63" s="3">
        <v>0.4496</v>
      </c>
      <c r="F63" s="3">
        <f>Arkusz2!C3</f>
        <v>0</v>
      </c>
      <c r="G63" s="3">
        <f>ROUND(E63*F63,2)</f>
        <v>0</v>
      </c>
      <c r="H63" s="3"/>
      <c r="I63" s="3"/>
    </row>
    <row r="64" spans="1:9" ht="25.5" x14ac:dyDescent="0.25">
      <c r="A64" s="2" t="s">
        <v>20</v>
      </c>
      <c r="B64" s="2" t="s">
        <v>87</v>
      </c>
      <c r="C64" s="3">
        <v>0.31819999999999998</v>
      </c>
      <c r="D64" s="4" t="s">
        <v>88</v>
      </c>
      <c r="E64" s="3">
        <v>4.2957000000000001</v>
      </c>
      <c r="F64" s="3">
        <v>129.80000000000001</v>
      </c>
      <c r="G64" s="3"/>
      <c r="H64" s="3">
        <v>557.58000000000004</v>
      </c>
      <c r="I64" s="3"/>
    </row>
    <row r="65" spans="1:10" x14ac:dyDescent="0.25">
      <c r="A65" s="2"/>
      <c r="B65" s="2" t="s">
        <v>157</v>
      </c>
      <c r="C65" s="3">
        <v>1.4999999999999999E-2</v>
      </c>
      <c r="D65" s="4" t="s">
        <v>22</v>
      </c>
      <c r="E65" s="3">
        <v>0.20250000000000001</v>
      </c>
      <c r="F65" s="3">
        <v>6.61</v>
      </c>
      <c r="G65" s="3"/>
      <c r="H65" s="3">
        <v>1.34</v>
      </c>
      <c r="I65" s="3"/>
    </row>
    <row r="66" spans="1:10" x14ac:dyDescent="0.25">
      <c r="A66" s="2"/>
      <c r="B66" s="2" t="s">
        <v>23</v>
      </c>
      <c r="C66" s="3">
        <v>0.5</v>
      </c>
      <c r="D66" s="4" t="s">
        <v>24</v>
      </c>
      <c r="E66" s="3"/>
      <c r="F66" s="3"/>
      <c r="G66" s="3"/>
      <c r="H66" s="3">
        <v>2.79</v>
      </c>
      <c r="I66" s="3"/>
    </row>
    <row r="67" spans="1:10" ht="25.5" x14ac:dyDescent="0.25">
      <c r="A67" s="2" t="s">
        <v>25</v>
      </c>
      <c r="B67" s="2" t="s">
        <v>89</v>
      </c>
      <c r="C67" s="3">
        <v>2.7000000000000001E-3</v>
      </c>
      <c r="D67" s="4" t="s">
        <v>27</v>
      </c>
      <c r="E67" s="3">
        <v>3.6499999999999998E-2</v>
      </c>
      <c r="F67" s="3">
        <v>217.15</v>
      </c>
      <c r="G67" s="3"/>
      <c r="H67" s="3"/>
      <c r="I67" s="3">
        <v>7.93</v>
      </c>
    </row>
    <row r="68" spans="1:10" x14ac:dyDescent="0.25">
      <c r="A68" s="2"/>
      <c r="B68" s="2" t="s">
        <v>90</v>
      </c>
      <c r="C68" s="3">
        <v>3.8699999999999998E-2</v>
      </c>
      <c r="D68" s="4" t="s">
        <v>27</v>
      </c>
      <c r="E68" s="3">
        <v>0.52249999999999996</v>
      </c>
      <c r="F68" s="3">
        <v>144.66</v>
      </c>
      <c r="G68" s="3"/>
      <c r="H68" s="3"/>
      <c r="I68" s="3">
        <v>75.58</v>
      </c>
    </row>
    <row r="69" spans="1:10" x14ac:dyDescent="0.25">
      <c r="A69" s="38">
        <v>150</v>
      </c>
      <c r="B69" s="40" t="s">
        <v>134</v>
      </c>
      <c r="C69" s="41"/>
      <c r="D69" s="41"/>
      <c r="E69" s="42"/>
      <c r="F69" s="40" t="s">
        <v>32</v>
      </c>
      <c r="G69" s="42"/>
      <c r="H69" s="33">
        <v>13.5</v>
      </c>
      <c r="I69" s="33"/>
    </row>
    <row r="70" spans="1:10" x14ac:dyDescent="0.25">
      <c r="A70" s="39"/>
      <c r="B70" s="35" t="s">
        <v>135</v>
      </c>
      <c r="C70" s="36"/>
      <c r="D70" s="36"/>
      <c r="E70" s="37"/>
      <c r="F70" s="35"/>
      <c r="G70" s="37"/>
      <c r="H70" s="34"/>
      <c r="I70" s="34"/>
    </row>
    <row r="71" spans="1:10" x14ac:dyDescent="0.25">
      <c r="A71" s="2"/>
      <c r="B71" s="2" t="s">
        <v>18</v>
      </c>
      <c r="C71" s="3">
        <v>1.1423000000000001</v>
      </c>
      <c r="D71" s="4" t="s">
        <v>19</v>
      </c>
      <c r="E71" s="3">
        <v>15.421099999999999</v>
      </c>
      <c r="F71" s="3">
        <f>Arkusz2!C3</f>
        <v>0</v>
      </c>
      <c r="G71" s="3">
        <f>ROUND(E71*F71,2)</f>
        <v>0</v>
      </c>
      <c r="H71" s="3"/>
      <c r="I71" s="3"/>
    </row>
    <row r="72" spans="1:10" x14ac:dyDescent="0.25">
      <c r="A72" s="2" t="s">
        <v>20</v>
      </c>
      <c r="B72" s="2" t="s">
        <v>179</v>
      </c>
      <c r="C72" s="3">
        <v>1.0249999999999999</v>
      </c>
      <c r="D72" s="4" t="s">
        <v>32</v>
      </c>
      <c r="E72" s="3">
        <v>1.3837999999999999</v>
      </c>
      <c r="F72" s="3">
        <v>62.97</v>
      </c>
      <c r="G72" s="3"/>
      <c r="H72" s="3">
        <v>87.14</v>
      </c>
      <c r="I72" s="3"/>
    </row>
    <row r="73" spans="1:10" x14ac:dyDescent="0.25">
      <c r="A73" s="2"/>
      <c r="B73" s="2" t="s">
        <v>79</v>
      </c>
      <c r="C73" s="3">
        <v>7.9299999999999995E-2</v>
      </c>
      <c r="D73" s="4" t="s">
        <v>22</v>
      </c>
      <c r="E73" s="3">
        <v>1.0706</v>
      </c>
      <c r="F73" s="3">
        <v>56.77</v>
      </c>
      <c r="G73" s="3"/>
      <c r="H73" s="3">
        <v>60.78</v>
      </c>
      <c r="I73" s="3"/>
    </row>
    <row r="74" spans="1:10" x14ac:dyDescent="0.25">
      <c r="A74" s="2"/>
      <c r="B74" s="2" t="s">
        <v>157</v>
      </c>
      <c r="C74" s="3">
        <v>2.1999999999999999E-2</v>
      </c>
      <c r="D74" s="4" t="s">
        <v>22</v>
      </c>
      <c r="E74" s="3">
        <v>0.29699999999999999</v>
      </c>
      <c r="F74" s="3">
        <v>6.61</v>
      </c>
      <c r="G74" s="3"/>
      <c r="H74" s="3">
        <v>1.96</v>
      </c>
      <c r="I74" s="3"/>
    </row>
    <row r="75" spans="1:10" x14ac:dyDescent="0.25">
      <c r="A75" s="2"/>
      <c r="B75" s="2" t="s">
        <v>23</v>
      </c>
      <c r="C75" s="3">
        <v>0.5</v>
      </c>
      <c r="D75" s="4" t="s">
        <v>24</v>
      </c>
      <c r="E75" s="3"/>
      <c r="F75" s="3"/>
      <c r="G75" s="3"/>
      <c r="H75" s="3">
        <v>0.75</v>
      </c>
      <c r="I75" s="3"/>
    </row>
    <row r="76" spans="1:10" ht="25.5" x14ac:dyDescent="0.25">
      <c r="A76" s="2" t="s">
        <v>25</v>
      </c>
      <c r="B76" s="2" t="s">
        <v>136</v>
      </c>
      <c r="C76" s="3">
        <v>0.13</v>
      </c>
      <c r="D76" s="4" t="s">
        <v>27</v>
      </c>
      <c r="E76" s="3">
        <v>1.7549999999999999</v>
      </c>
      <c r="F76" s="3">
        <v>61.3</v>
      </c>
      <c r="G76" s="3"/>
      <c r="H76" s="3"/>
      <c r="I76" s="3">
        <v>107.58</v>
      </c>
    </row>
    <row r="77" spans="1:10" x14ac:dyDescent="0.25">
      <c r="A77" s="2"/>
      <c r="B77" s="2" t="s">
        <v>26</v>
      </c>
      <c r="C77" s="3">
        <v>2.5000000000000001E-2</v>
      </c>
      <c r="D77" s="4" t="s">
        <v>27</v>
      </c>
      <c r="E77" s="3">
        <v>0.33750000000000002</v>
      </c>
      <c r="F77" s="3">
        <v>77.2</v>
      </c>
      <c r="G77" s="3"/>
      <c r="H77" s="3"/>
      <c r="I77" s="3">
        <v>26.06</v>
      </c>
    </row>
    <row r="78" spans="1:10" x14ac:dyDescent="0.25">
      <c r="A78" s="7"/>
      <c r="B78" s="28" t="s">
        <v>122</v>
      </c>
      <c r="C78" s="29"/>
      <c r="D78" s="30"/>
      <c r="E78" s="31"/>
      <c r="F78" s="32"/>
      <c r="G78" s="8">
        <f>G71+G63+G59+G53+G48+G42+G38+G29+G26+G21+G14+G10+G6</f>
        <v>0</v>
      </c>
      <c r="H78" s="8">
        <v>2464.3000000000002</v>
      </c>
      <c r="I78" s="8">
        <v>2053.85</v>
      </c>
      <c r="J78" s="10"/>
    </row>
    <row r="79" spans="1:10" x14ac:dyDescent="0.25">
      <c r="A79" s="7" t="s">
        <v>123</v>
      </c>
      <c r="B79" s="28" t="s">
        <v>124</v>
      </c>
      <c r="C79" s="29"/>
      <c r="D79" s="30"/>
      <c r="E79" s="31">
        <f>(G78+I78)*Arkusz2!C4/100</f>
        <v>0</v>
      </c>
      <c r="F79" s="32"/>
      <c r="G79" s="9"/>
      <c r="H79" s="9"/>
      <c r="I79" s="9"/>
    </row>
    <row r="80" spans="1:10" x14ac:dyDescent="0.25">
      <c r="A80" s="7"/>
      <c r="B80" s="28" t="s">
        <v>125</v>
      </c>
      <c r="C80" s="29"/>
      <c r="D80" s="30"/>
      <c r="E80" s="31">
        <f>(G78+I78+E79)*Arkusz2!C5/100</f>
        <v>0</v>
      </c>
      <c r="F80" s="32"/>
      <c r="G80" s="9"/>
      <c r="H80" s="9"/>
      <c r="I80" s="9"/>
    </row>
    <row r="81" spans="1:9" x14ac:dyDescent="0.25">
      <c r="A81" s="7"/>
      <c r="B81" s="28" t="s">
        <v>126</v>
      </c>
      <c r="C81" s="29"/>
      <c r="D81" s="30"/>
      <c r="E81" s="31">
        <f>SUM(E78:I80)</f>
        <v>4518.1499999999996</v>
      </c>
      <c r="F81" s="32"/>
      <c r="G81" s="9"/>
      <c r="H81" s="9"/>
      <c r="I81" s="9"/>
    </row>
  </sheetData>
  <sheetProtection algorithmName="SHA-512" hashValue="b1n9cOaCZdA8CIZDupRovOyTVNOB6G84UCtmIRjwVlZhUaERP1NVRrOdYMs+p0k4KYrcfGT4r4l6yZX6n/z97w==" saltValue="k7MaQT3C0ir++WUkWKIVww==" spinCount="100000" sheet="1" objects="1" scenarios="1"/>
  <mergeCells count="100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40:A41"/>
    <mergeCell ref="B40:E40"/>
    <mergeCell ref="F40:G41"/>
    <mergeCell ref="H40:H41"/>
    <mergeCell ref="I40:I41"/>
    <mergeCell ref="B41:E41"/>
    <mergeCell ref="A36:A37"/>
    <mergeCell ref="B36:E36"/>
    <mergeCell ref="F36:G37"/>
    <mergeCell ref="H36:H37"/>
    <mergeCell ref="I46:I47"/>
    <mergeCell ref="B47:E47"/>
    <mergeCell ref="A46:A47"/>
    <mergeCell ref="B46:E46"/>
    <mergeCell ref="F46:G47"/>
    <mergeCell ref="H46:H47"/>
    <mergeCell ref="A51:A52"/>
    <mergeCell ref="B51:E51"/>
    <mergeCell ref="F51:G52"/>
    <mergeCell ref="H51:H52"/>
    <mergeCell ref="I51:I52"/>
    <mergeCell ref="B52:E52"/>
    <mergeCell ref="I57:I58"/>
    <mergeCell ref="B58:E58"/>
    <mergeCell ref="A61:A62"/>
    <mergeCell ref="B61:E61"/>
    <mergeCell ref="F61:G62"/>
    <mergeCell ref="H61:H62"/>
    <mergeCell ref="I61:I62"/>
    <mergeCell ref="B62:E62"/>
    <mergeCell ref="A57:A58"/>
    <mergeCell ref="B57:E57"/>
    <mergeCell ref="F57:G58"/>
    <mergeCell ref="H57:H58"/>
    <mergeCell ref="I69:I70"/>
    <mergeCell ref="B70:E70"/>
    <mergeCell ref="B78:D78"/>
    <mergeCell ref="E78:F78"/>
    <mergeCell ref="A69:A70"/>
    <mergeCell ref="B69:E69"/>
    <mergeCell ref="F69:G70"/>
    <mergeCell ref="H69:H70"/>
    <mergeCell ref="B79:D79"/>
    <mergeCell ref="E79:F79"/>
    <mergeCell ref="B80:D80"/>
    <mergeCell ref="E80:F80"/>
    <mergeCell ref="B81:D81"/>
    <mergeCell ref="E81:F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0CDD8-D106-4A60-997B-19226C9E6A88}">
  <dimension ref="A1:I54"/>
  <sheetViews>
    <sheetView topLeftCell="A34" workbookViewId="0">
      <selection activeCell="G67" sqref="G67"/>
    </sheetView>
  </sheetViews>
  <sheetFormatPr defaultRowHeight="15" x14ac:dyDescent="0.25"/>
  <cols>
    <col min="1" max="1" width="8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180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181</v>
      </c>
      <c r="C3" s="41"/>
      <c r="D3" s="41"/>
      <c r="E3" s="42"/>
      <c r="F3" s="40" t="s">
        <v>22</v>
      </c>
      <c r="G3" s="42"/>
      <c r="H3" s="33">
        <v>16.2</v>
      </c>
      <c r="I3" s="33"/>
    </row>
    <row r="4" spans="1:9" x14ac:dyDescent="0.25">
      <c r="A4" s="39"/>
      <c r="B4" s="35" t="s">
        <v>182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0.14000000000000001</v>
      </c>
      <c r="D5" s="4" t="s">
        <v>19</v>
      </c>
      <c r="E5" s="3">
        <v>2.2679999999999998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25</v>
      </c>
      <c r="B6" s="2" t="s">
        <v>49</v>
      </c>
      <c r="C6" s="3">
        <v>5.7599999999999998E-2</v>
      </c>
      <c r="D6" s="4" t="s">
        <v>27</v>
      </c>
      <c r="E6" s="3">
        <v>0.93310000000000004</v>
      </c>
      <c r="F6" s="3">
        <v>143.91999999999999</v>
      </c>
      <c r="G6" s="3"/>
      <c r="H6" s="3"/>
      <c r="I6" s="3">
        <v>134.29</v>
      </c>
    </row>
    <row r="7" spans="1:9" x14ac:dyDescent="0.25">
      <c r="A7" s="38">
        <v>20</v>
      </c>
      <c r="B7" s="40" t="s">
        <v>50</v>
      </c>
      <c r="C7" s="41"/>
      <c r="D7" s="41"/>
      <c r="E7" s="42"/>
      <c r="F7" s="40" t="s">
        <v>22</v>
      </c>
      <c r="G7" s="42"/>
      <c r="H7" s="33">
        <v>4.05</v>
      </c>
      <c r="I7" s="33"/>
    </row>
    <row r="8" spans="1:9" x14ac:dyDescent="0.25">
      <c r="A8" s="39"/>
      <c r="B8" s="35" t="s">
        <v>51</v>
      </c>
      <c r="C8" s="36"/>
      <c r="D8" s="36"/>
      <c r="E8" s="37"/>
      <c r="F8" s="35"/>
      <c r="G8" s="37"/>
      <c r="H8" s="34"/>
      <c r="I8" s="34"/>
    </row>
    <row r="9" spans="1:9" x14ac:dyDescent="0.25">
      <c r="A9" s="2"/>
      <c r="B9" s="2" t="s">
        <v>18</v>
      </c>
      <c r="C9" s="3">
        <v>3.2949999999999999</v>
      </c>
      <c r="D9" s="4" t="s">
        <v>19</v>
      </c>
      <c r="E9" s="3">
        <v>13.344799999999999</v>
      </c>
      <c r="F9" s="3">
        <f>Arkusz2!C3</f>
        <v>0</v>
      </c>
      <c r="G9" s="3">
        <f>ROUND(E9*F9,2)</f>
        <v>0</v>
      </c>
      <c r="H9" s="3"/>
      <c r="I9" s="3"/>
    </row>
    <row r="10" spans="1:9" x14ac:dyDescent="0.25">
      <c r="A10" s="38">
        <v>30</v>
      </c>
      <c r="B10" s="40" t="s">
        <v>173</v>
      </c>
      <c r="C10" s="41"/>
      <c r="D10" s="41"/>
      <c r="E10" s="42"/>
      <c r="F10" s="40" t="s">
        <v>16</v>
      </c>
      <c r="G10" s="42"/>
      <c r="H10" s="33">
        <v>15</v>
      </c>
      <c r="I10" s="33"/>
    </row>
    <row r="11" spans="1:9" x14ac:dyDescent="0.25">
      <c r="A11" s="39"/>
      <c r="B11" s="35" t="s">
        <v>174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0.2</v>
      </c>
      <c r="D12" s="4" t="s">
        <v>19</v>
      </c>
      <c r="E12" s="3">
        <v>3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/>
      <c r="B13" s="2" t="s">
        <v>23</v>
      </c>
      <c r="C13" s="3">
        <v>10</v>
      </c>
      <c r="D13" s="4" t="s">
        <v>175</v>
      </c>
      <c r="E13" s="3"/>
      <c r="F13" s="3"/>
      <c r="G13" s="3"/>
      <c r="H13" s="3">
        <v>12.3</v>
      </c>
      <c r="I13" s="3"/>
    </row>
    <row r="14" spans="1:9" x14ac:dyDescent="0.25">
      <c r="A14" s="38">
        <v>40</v>
      </c>
      <c r="B14" s="40" t="s">
        <v>176</v>
      </c>
      <c r="C14" s="41"/>
      <c r="D14" s="41"/>
      <c r="E14" s="42"/>
      <c r="F14" s="40" t="s">
        <v>16</v>
      </c>
      <c r="G14" s="42"/>
      <c r="H14" s="33">
        <v>15</v>
      </c>
      <c r="I14" s="33"/>
    </row>
    <row r="15" spans="1:9" x14ac:dyDescent="0.25">
      <c r="A15" s="39"/>
      <c r="B15" s="35" t="s">
        <v>177</v>
      </c>
      <c r="C15" s="36"/>
      <c r="D15" s="36"/>
      <c r="E15" s="37"/>
      <c r="F15" s="35"/>
      <c r="G15" s="37"/>
      <c r="H15" s="34"/>
      <c r="I15" s="34"/>
    </row>
    <row r="16" spans="1:9" x14ac:dyDescent="0.25">
      <c r="A16" s="2"/>
      <c r="B16" s="2" t="s">
        <v>18</v>
      </c>
      <c r="C16" s="3">
        <v>0.14599999999999999</v>
      </c>
      <c r="D16" s="4" t="s">
        <v>19</v>
      </c>
      <c r="E16" s="3">
        <v>2.19</v>
      </c>
      <c r="F16" s="3">
        <f>Arkusz2!C3</f>
        <v>0</v>
      </c>
      <c r="G16" s="3">
        <f>ROUND(E16*F16,2)</f>
        <v>0</v>
      </c>
      <c r="H16" s="3"/>
      <c r="I16" s="3"/>
    </row>
    <row r="17" spans="1:9" x14ac:dyDescent="0.25">
      <c r="A17" s="2" t="s">
        <v>20</v>
      </c>
      <c r="B17" s="2" t="s">
        <v>178</v>
      </c>
      <c r="C17" s="3">
        <v>1.03</v>
      </c>
      <c r="D17" s="4" t="s">
        <v>16</v>
      </c>
      <c r="E17" s="3">
        <v>15.45</v>
      </c>
      <c r="F17" s="3">
        <v>10.3</v>
      </c>
      <c r="G17" s="3"/>
      <c r="H17" s="3">
        <v>159.13999999999999</v>
      </c>
      <c r="I17" s="3"/>
    </row>
    <row r="18" spans="1:9" x14ac:dyDescent="0.25">
      <c r="A18" s="2"/>
      <c r="B18" s="2" t="s">
        <v>23</v>
      </c>
      <c r="C18" s="3">
        <v>1</v>
      </c>
      <c r="D18" s="4" t="s">
        <v>24</v>
      </c>
      <c r="E18" s="3"/>
      <c r="F18" s="3"/>
      <c r="G18" s="3"/>
      <c r="H18" s="3">
        <v>1.59</v>
      </c>
      <c r="I18" s="3"/>
    </row>
    <row r="19" spans="1:9" x14ac:dyDescent="0.25">
      <c r="A19" s="2" t="s">
        <v>25</v>
      </c>
      <c r="B19" s="2" t="s">
        <v>61</v>
      </c>
      <c r="C19" s="3">
        <v>1.2500000000000001E-2</v>
      </c>
      <c r="D19" s="4" t="s">
        <v>27</v>
      </c>
      <c r="E19" s="3">
        <v>0.1875</v>
      </c>
      <c r="F19" s="3">
        <v>119.16</v>
      </c>
      <c r="G19" s="3"/>
      <c r="H19" s="3"/>
      <c r="I19" s="3">
        <v>22.34</v>
      </c>
    </row>
    <row r="20" spans="1:9" x14ac:dyDescent="0.25">
      <c r="A20" s="38">
        <v>50</v>
      </c>
      <c r="B20" s="40" t="s">
        <v>77</v>
      </c>
      <c r="C20" s="41"/>
      <c r="D20" s="41"/>
      <c r="E20" s="42"/>
      <c r="F20" s="40" t="s">
        <v>32</v>
      </c>
      <c r="G20" s="42"/>
      <c r="H20" s="33">
        <v>13.5</v>
      </c>
      <c r="I20" s="33"/>
    </row>
    <row r="21" spans="1:9" x14ac:dyDescent="0.25">
      <c r="A21" s="39"/>
      <c r="B21" s="35" t="s">
        <v>78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0.44790000000000002</v>
      </c>
      <c r="D22" s="4" t="s">
        <v>19</v>
      </c>
      <c r="E22" s="3">
        <v>12.093299999999999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20</v>
      </c>
      <c r="B23" s="2" t="s">
        <v>79</v>
      </c>
      <c r="C23" s="3">
        <v>0.24399999999999999</v>
      </c>
      <c r="D23" s="4" t="s">
        <v>22</v>
      </c>
      <c r="E23" s="3">
        <v>6.5880000000000001</v>
      </c>
      <c r="F23" s="3">
        <v>56.77</v>
      </c>
      <c r="G23" s="3"/>
      <c r="H23" s="3">
        <v>374</v>
      </c>
      <c r="I23" s="3"/>
    </row>
    <row r="24" spans="1:9" x14ac:dyDescent="0.25">
      <c r="A24" s="2"/>
      <c r="B24" s="2" t="s">
        <v>23</v>
      </c>
      <c r="C24" s="3">
        <v>2.5</v>
      </c>
      <c r="D24" s="4" t="s">
        <v>24</v>
      </c>
      <c r="E24" s="3"/>
      <c r="F24" s="3"/>
      <c r="G24" s="3"/>
      <c r="H24" s="3">
        <v>9.35</v>
      </c>
      <c r="I24" s="3"/>
    </row>
    <row r="25" spans="1:9" x14ac:dyDescent="0.25">
      <c r="A25" s="38">
        <v>60</v>
      </c>
      <c r="B25" s="40" t="s">
        <v>80</v>
      </c>
      <c r="C25" s="41"/>
      <c r="D25" s="41"/>
      <c r="E25" s="42"/>
      <c r="F25" s="40" t="s">
        <v>22</v>
      </c>
      <c r="G25" s="42"/>
      <c r="H25" s="33">
        <v>15.12</v>
      </c>
      <c r="I25" s="33"/>
    </row>
    <row r="26" spans="1:9" x14ac:dyDescent="0.25">
      <c r="A26" s="39"/>
      <c r="B26" s="35" t="s">
        <v>81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0.22700000000000001</v>
      </c>
      <c r="D27" s="4" t="s">
        <v>19</v>
      </c>
      <c r="E27" s="3">
        <v>3.4321999999999999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2" t="s">
        <v>25</v>
      </c>
      <c r="B28" s="2" t="s">
        <v>82</v>
      </c>
      <c r="C28" s="3">
        <v>0.13800000000000001</v>
      </c>
      <c r="D28" s="4" t="s">
        <v>27</v>
      </c>
      <c r="E28" s="3">
        <v>2.0865999999999998</v>
      </c>
      <c r="F28" s="3">
        <v>20.78</v>
      </c>
      <c r="G28" s="3"/>
      <c r="H28" s="3"/>
      <c r="I28" s="3">
        <v>43.36</v>
      </c>
    </row>
    <row r="29" spans="1:9" ht="25.5" x14ac:dyDescent="0.25">
      <c r="A29" s="2"/>
      <c r="B29" s="2" t="s">
        <v>54</v>
      </c>
      <c r="C29" s="3">
        <v>1.44E-2</v>
      </c>
      <c r="D29" s="4" t="s">
        <v>27</v>
      </c>
      <c r="E29" s="3">
        <v>0.2177</v>
      </c>
      <c r="F29" s="3">
        <v>141.06</v>
      </c>
      <c r="G29" s="3"/>
      <c r="H29" s="3"/>
      <c r="I29" s="3">
        <v>30.71</v>
      </c>
    </row>
    <row r="30" spans="1:9" x14ac:dyDescent="0.25">
      <c r="A30" s="38">
        <v>70</v>
      </c>
      <c r="B30" s="40" t="s">
        <v>83</v>
      </c>
      <c r="C30" s="41"/>
      <c r="D30" s="41"/>
      <c r="E30" s="42"/>
      <c r="F30" s="40" t="s">
        <v>22</v>
      </c>
      <c r="G30" s="42"/>
      <c r="H30" s="33">
        <v>3.78</v>
      </c>
      <c r="I30" s="33"/>
    </row>
    <row r="31" spans="1:9" x14ac:dyDescent="0.25">
      <c r="A31" s="39"/>
      <c r="B31" s="35" t="s">
        <v>84</v>
      </c>
      <c r="C31" s="36"/>
      <c r="D31" s="36"/>
      <c r="E31" s="37"/>
      <c r="F31" s="35"/>
      <c r="G31" s="37"/>
      <c r="H31" s="34"/>
      <c r="I31" s="34"/>
    </row>
    <row r="32" spans="1:9" x14ac:dyDescent="0.25">
      <c r="A32" s="2"/>
      <c r="B32" s="2" t="s">
        <v>18</v>
      </c>
      <c r="C32" s="3">
        <v>1.3561000000000001</v>
      </c>
      <c r="D32" s="4" t="s">
        <v>19</v>
      </c>
      <c r="E32" s="3">
        <v>5.1261000000000001</v>
      </c>
      <c r="F32" s="3">
        <f>Arkusz2!C3</f>
        <v>0</v>
      </c>
      <c r="G32" s="3">
        <f>ROUND(E32*F32,2)</f>
        <v>0</v>
      </c>
      <c r="H32" s="3"/>
      <c r="I32" s="3"/>
    </row>
    <row r="33" spans="1:9" x14ac:dyDescent="0.25">
      <c r="A33" s="38">
        <v>80</v>
      </c>
      <c r="B33" s="40" t="s">
        <v>183</v>
      </c>
      <c r="C33" s="41"/>
      <c r="D33" s="41"/>
      <c r="E33" s="42"/>
      <c r="F33" s="40" t="s">
        <v>32</v>
      </c>
      <c r="G33" s="42"/>
      <c r="H33" s="33">
        <v>22.5</v>
      </c>
      <c r="I33" s="33"/>
    </row>
    <row r="34" spans="1:9" x14ac:dyDescent="0.25">
      <c r="A34" s="39"/>
      <c r="B34" s="35" t="s">
        <v>184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/>
      <c r="B35" s="2" t="s">
        <v>18</v>
      </c>
      <c r="C35" s="3">
        <v>0.24640000000000001</v>
      </c>
      <c r="D35" s="4" t="s">
        <v>19</v>
      </c>
      <c r="E35" s="3">
        <v>5.5439999999999996</v>
      </c>
      <c r="F35" s="3">
        <f>Arkusz2!C3</f>
        <v>0</v>
      </c>
      <c r="G35" s="3">
        <f>ROUND(E35*F35,2)</f>
        <v>0</v>
      </c>
      <c r="H35" s="3"/>
      <c r="I35" s="3"/>
    </row>
    <row r="36" spans="1:9" x14ac:dyDescent="0.25">
      <c r="A36" s="2" t="s">
        <v>20</v>
      </c>
      <c r="B36" s="2" t="s">
        <v>185</v>
      </c>
      <c r="C36" s="3">
        <v>5.1999999999999998E-2</v>
      </c>
      <c r="D36" s="4" t="s">
        <v>22</v>
      </c>
      <c r="E36" s="3">
        <v>1.17</v>
      </c>
      <c r="F36" s="3">
        <v>50</v>
      </c>
      <c r="G36" s="3"/>
      <c r="H36" s="3">
        <v>58.5</v>
      </c>
      <c r="I36" s="3"/>
    </row>
    <row r="37" spans="1:9" x14ac:dyDescent="0.25">
      <c r="A37" s="2"/>
      <c r="B37" s="2" t="s">
        <v>186</v>
      </c>
      <c r="C37" s="3">
        <v>1.2E-2</v>
      </c>
      <c r="D37" s="4" t="s">
        <v>101</v>
      </c>
      <c r="E37" s="3">
        <v>0.27</v>
      </c>
      <c r="F37" s="3">
        <v>5.4</v>
      </c>
      <c r="G37" s="3"/>
      <c r="H37" s="3">
        <v>1.46</v>
      </c>
      <c r="I37" s="3"/>
    </row>
    <row r="38" spans="1:9" x14ac:dyDescent="0.25">
      <c r="A38" s="38">
        <v>90</v>
      </c>
      <c r="B38" s="40" t="s">
        <v>187</v>
      </c>
      <c r="C38" s="41"/>
      <c r="D38" s="41"/>
      <c r="E38" s="42"/>
      <c r="F38" s="40" t="s">
        <v>32</v>
      </c>
      <c r="G38" s="42"/>
      <c r="H38" s="33">
        <v>22.5</v>
      </c>
      <c r="I38" s="33"/>
    </row>
    <row r="39" spans="1:9" x14ac:dyDescent="0.25">
      <c r="A39" s="39"/>
      <c r="B39" s="35" t="s">
        <v>188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0.16239999999999999</v>
      </c>
      <c r="D40" s="4" t="s">
        <v>19</v>
      </c>
      <c r="E40" s="3">
        <v>3.6539999999999999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 t="s">
        <v>20</v>
      </c>
      <c r="B41" s="2" t="s">
        <v>185</v>
      </c>
      <c r="C41" s="3">
        <v>5.1999999999999998E-2</v>
      </c>
      <c r="D41" s="4" t="s">
        <v>22</v>
      </c>
      <c r="E41" s="3">
        <v>1.17</v>
      </c>
      <c r="F41" s="3">
        <v>50</v>
      </c>
      <c r="G41" s="3"/>
      <c r="H41" s="3">
        <v>58.5</v>
      </c>
      <c r="I41" s="3"/>
    </row>
    <row r="42" spans="1:9" x14ac:dyDescent="0.25">
      <c r="A42" s="38">
        <v>100</v>
      </c>
      <c r="B42" s="40" t="s">
        <v>52</v>
      </c>
      <c r="C42" s="41"/>
      <c r="D42" s="41"/>
      <c r="E42" s="42"/>
      <c r="F42" s="40" t="s">
        <v>22</v>
      </c>
      <c r="G42" s="42"/>
      <c r="H42" s="33">
        <v>1.35</v>
      </c>
      <c r="I42" s="33"/>
    </row>
    <row r="43" spans="1:9" x14ac:dyDescent="0.25">
      <c r="A43" s="39"/>
      <c r="B43" s="35" t="s">
        <v>53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3.8399999999999997E-2</v>
      </c>
      <c r="D44" s="4" t="s">
        <v>19</v>
      </c>
      <c r="E44" s="3">
        <v>5.1799999999999999E-2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49</v>
      </c>
      <c r="C45" s="3">
        <v>6.8900000000000003E-2</v>
      </c>
      <c r="D45" s="4" t="s">
        <v>27</v>
      </c>
      <c r="E45" s="3">
        <v>9.2999999999999999E-2</v>
      </c>
      <c r="F45" s="3">
        <v>143.91999999999999</v>
      </c>
      <c r="G45" s="3"/>
      <c r="H45" s="3"/>
      <c r="I45" s="3">
        <v>13.38</v>
      </c>
    </row>
    <row r="46" spans="1:9" ht="25.5" x14ac:dyDescent="0.25">
      <c r="A46" s="2"/>
      <c r="B46" s="2" t="s">
        <v>54</v>
      </c>
      <c r="C46" s="3">
        <v>2.6200000000000001E-2</v>
      </c>
      <c r="D46" s="4" t="s">
        <v>27</v>
      </c>
      <c r="E46" s="3">
        <v>3.5400000000000001E-2</v>
      </c>
      <c r="F46" s="3">
        <v>141.06</v>
      </c>
      <c r="G46" s="3"/>
      <c r="H46" s="3"/>
      <c r="I46" s="3">
        <v>4.99</v>
      </c>
    </row>
    <row r="47" spans="1:9" x14ac:dyDescent="0.25">
      <c r="A47" s="2"/>
      <c r="B47" s="2" t="s">
        <v>39</v>
      </c>
      <c r="C47" s="3">
        <v>0.19420000000000001</v>
      </c>
      <c r="D47" s="4" t="s">
        <v>27</v>
      </c>
      <c r="E47" s="3">
        <v>0.26219999999999999</v>
      </c>
      <c r="F47" s="3">
        <v>148.87</v>
      </c>
      <c r="G47" s="3"/>
      <c r="H47" s="3"/>
      <c r="I47" s="3">
        <v>39.03</v>
      </c>
    </row>
    <row r="48" spans="1:9" x14ac:dyDescent="0.25">
      <c r="A48" s="38">
        <v>110</v>
      </c>
      <c r="B48" s="40" t="s">
        <v>55</v>
      </c>
      <c r="C48" s="41"/>
      <c r="D48" s="41"/>
      <c r="E48" s="42"/>
      <c r="F48" s="40" t="s">
        <v>22</v>
      </c>
      <c r="G48" s="42"/>
      <c r="H48" s="33">
        <v>1.35</v>
      </c>
      <c r="I48" s="33"/>
    </row>
    <row r="49" spans="1:9" x14ac:dyDescent="0.25">
      <c r="A49" s="39"/>
      <c r="B49" s="35" t="s">
        <v>56</v>
      </c>
      <c r="C49" s="36"/>
      <c r="D49" s="36"/>
      <c r="E49" s="37"/>
      <c r="F49" s="35"/>
      <c r="G49" s="37"/>
      <c r="H49" s="34"/>
      <c r="I49" s="34"/>
    </row>
    <row r="50" spans="1:9" x14ac:dyDescent="0.25">
      <c r="A50" s="2" t="s">
        <v>25</v>
      </c>
      <c r="B50" s="2" t="s">
        <v>39</v>
      </c>
      <c r="C50" s="3">
        <v>1.52E-2</v>
      </c>
      <c r="D50" s="4" t="s">
        <v>27</v>
      </c>
      <c r="E50" s="3">
        <v>0.36940000000000001</v>
      </c>
      <c r="F50" s="3">
        <v>148.87</v>
      </c>
      <c r="G50" s="3"/>
      <c r="H50" s="3"/>
      <c r="I50" s="3">
        <v>54.99</v>
      </c>
    </row>
    <row r="51" spans="1:9" x14ac:dyDescent="0.25">
      <c r="A51" s="7"/>
      <c r="B51" s="28" t="s">
        <v>122</v>
      </c>
      <c r="C51" s="29"/>
      <c r="D51" s="30"/>
      <c r="E51" s="31"/>
      <c r="F51" s="32"/>
      <c r="G51" s="8">
        <f>G44+G40+G35+G32+G27+G22+G16+G12+G9+G5</f>
        <v>0</v>
      </c>
      <c r="H51" s="9">
        <v>674.84</v>
      </c>
      <c r="I51" s="9">
        <v>343.09</v>
      </c>
    </row>
    <row r="52" spans="1:9" x14ac:dyDescent="0.25">
      <c r="A52" s="7" t="s">
        <v>123</v>
      </c>
      <c r="B52" s="28" t="s">
        <v>124</v>
      </c>
      <c r="C52" s="29"/>
      <c r="D52" s="30"/>
      <c r="E52" s="31">
        <f>(G51+I51)*Arkusz2!C4/100</f>
        <v>0</v>
      </c>
      <c r="F52" s="32"/>
      <c r="G52" s="9"/>
      <c r="H52" s="9"/>
      <c r="I52" s="9"/>
    </row>
    <row r="53" spans="1:9" x14ac:dyDescent="0.25">
      <c r="A53" s="7"/>
      <c r="B53" s="28" t="s">
        <v>125</v>
      </c>
      <c r="C53" s="29"/>
      <c r="D53" s="30"/>
      <c r="E53" s="31">
        <f>(G51+I51+E52)*Arkusz2!C5/100</f>
        <v>0</v>
      </c>
      <c r="F53" s="32"/>
      <c r="G53" s="9"/>
      <c r="H53" s="9"/>
      <c r="I53" s="9"/>
    </row>
    <row r="54" spans="1:9" x14ac:dyDescent="0.25">
      <c r="A54" s="7"/>
      <c r="B54" s="28" t="s">
        <v>126</v>
      </c>
      <c r="C54" s="29"/>
      <c r="D54" s="30"/>
      <c r="E54" s="31">
        <v>5557.53</v>
      </c>
      <c r="F54" s="32"/>
      <c r="G54" s="9"/>
      <c r="H54" s="9"/>
      <c r="I54" s="9"/>
    </row>
  </sheetData>
  <sheetProtection algorithmName="SHA-512" hashValue="FselOeVESjok+nVC0nR3f6QjXn7tgkl7+Atx9WU2G/D15VQUhhHJQJfMx1DKKXlw/VqVG48X2CC3FpuHVPvpSg==" saltValue="g4OKo7SUFEw+JhlzGVFDYA==" spinCount="100000" sheet="1" objects="1" scenarios="1"/>
  <mergeCells count="75">
    <mergeCell ref="A1:C1"/>
    <mergeCell ref="I3:I4"/>
    <mergeCell ref="B4:E4"/>
    <mergeCell ref="A7:A8"/>
    <mergeCell ref="B7:E7"/>
    <mergeCell ref="F7:G8"/>
    <mergeCell ref="H7:H8"/>
    <mergeCell ref="I7:I8"/>
    <mergeCell ref="B8:E8"/>
    <mergeCell ref="A3:A4"/>
    <mergeCell ref="B3:E3"/>
    <mergeCell ref="F3:G4"/>
    <mergeCell ref="H3:H4"/>
    <mergeCell ref="I10:I11"/>
    <mergeCell ref="B11:E11"/>
    <mergeCell ref="A14:A15"/>
    <mergeCell ref="B14:E14"/>
    <mergeCell ref="F14:G15"/>
    <mergeCell ref="H14:H15"/>
    <mergeCell ref="I14:I15"/>
    <mergeCell ref="B15:E15"/>
    <mergeCell ref="A10:A11"/>
    <mergeCell ref="B10:E10"/>
    <mergeCell ref="F10:G11"/>
    <mergeCell ref="H10:H11"/>
    <mergeCell ref="I20:I21"/>
    <mergeCell ref="B21:E21"/>
    <mergeCell ref="A20:A21"/>
    <mergeCell ref="B20:E20"/>
    <mergeCell ref="F20:G21"/>
    <mergeCell ref="H20:H21"/>
    <mergeCell ref="A25:A26"/>
    <mergeCell ref="B25:E25"/>
    <mergeCell ref="F25:G26"/>
    <mergeCell ref="H25:H26"/>
    <mergeCell ref="I25:I26"/>
    <mergeCell ref="B26:E26"/>
    <mergeCell ref="I30:I31"/>
    <mergeCell ref="B31:E31"/>
    <mergeCell ref="A33:A34"/>
    <mergeCell ref="B33:E33"/>
    <mergeCell ref="F33:G34"/>
    <mergeCell ref="H33:H34"/>
    <mergeCell ref="I33:I34"/>
    <mergeCell ref="B34:E34"/>
    <mergeCell ref="A30:A31"/>
    <mergeCell ref="B30:E30"/>
    <mergeCell ref="F30:G31"/>
    <mergeCell ref="H30:H31"/>
    <mergeCell ref="I38:I39"/>
    <mergeCell ref="B39:E39"/>
    <mergeCell ref="A42:A43"/>
    <mergeCell ref="B42:E42"/>
    <mergeCell ref="F42:G43"/>
    <mergeCell ref="H42:H43"/>
    <mergeCell ref="I42:I43"/>
    <mergeCell ref="B43:E43"/>
    <mergeCell ref="A38:A39"/>
    <mergeCell ref="B38:E38"/>
    <mergeCell ref="F38:G39"/>
    <mergeCell ref="H38:H39"/>
    <mergeCell ref="I48:I49"/>
    <mergeCell ref="B49:E49"/>
    <mergeCell ref="B51:D51"/>
    <mergeCell ref="E51:F51"/>
    <mergeCell ref="A48:A49"/>
    <mergeCell ref="B48:E48"/>
    <mergeCell ref="F48:G49"/>
    <mergeCell ref="H48:H49"/>
    <mergeCell ref="B52:D52"/>
    <mergeCell ref="E52:F52"/>
    <mergeCell ref="B53:D53"/>
    <mergeCell ref="E53:F53"/>
    <mergeCell ref="B54:D54"/>
    <mergeCell ref="E54:F5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4035-84F7-441D-8A50-3671F7F68938}">
  <dimension ref="A1:J183"/>
  <sheetViews>
    <sheetView topLeftCell="A160" workbookViewId="0">
      <selection activeCell="F1" sqref="F1"/>
    </sheetView>
  </sheetViews>
  <sheetFormatPr defaultRowHeight="15" x14ac:dyDescent="0.25"/>
  <cols>
    <col min="1" max="1" width="10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189</v>
      </c>
      <c r="B1" s="29"/>
      <c r="C1" s="30"/>
    </row>
    <row r="2" spans="1:9" x14ac:dyDescent="0.25">
      <c r="A2" s="2" t="s">
        <v>1</v>
      </c>
      <c r="B2" s="53" t="s">
        <v>2</v>
      </c>
      <c r="C2" s="54"/>
      <c r="D2" s="54"/>
      <c r="E2" s="55"/>
      <c r="F2" s="53" t="s">
        <v>3</v>
      </c>
      <c r="G2" s="55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8">
        <v>10</v>
      </c>
      <c r="B4" s="40" t="s">
        <v>15</v>
      </c>
      <c r="C4" s="41"/>
      <c r="D4" s="41"/>
      <c r="E4" s="42"/>
      <c r="F4" s="40" t="s">
        <v>16</v>
      </c>
      <c r="G4" s="42"/>
      <c r="H4" s="33">
        <v>2.4</v>
      </c>
      <c r="I4" s="33"/>
    </row>
    <row r="5" spans="1:9" x14ac:dyDescent="0.25">
      <c r="A5" s="39"/>
      <c r="B5" s="35" t="s">
        <v>17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9.4799999999999995E-2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21</v>
      </c>
      <c r="C7" s="3">
        <v>8.0000000000000002E-3</v>
      </c>
      <c r="D7" s="4" t="s">
        <v>22</v>
      </c>
      <c r="E7" s="3">
        <v>1.9199999999999998E-2</v>
      </c>
      <c r="F7" s="3">
        <v>6.61</v>
      </c>
      <c r="G7" s="3"/>
      <c r="H7" s="3">
        <v>0.13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0.01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0.1507</v>
      </c>
      <c r="F9" s="3">
        <v>77.2</v>
      </c>
      <c r="G9" s="3"/>
      <c r="H9" s="3"/>
      <c r="I9" s="3">
        <v>11.63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2.2599999999999999E-2</v>
      </c>
      <c r="F10" s="3">
        <v>106.47</v>
      </c>
      <c r="G10" s="3"/>
      <c r="H10" s="3"/>
      <c r="I10" s="3">
        <v>2.41</v>
      </c>
    </row>
    <row r="11" spans="1:9" x14ac:dyDescent="0.25">
      <c r="A11" s="38">
        <v>20</v>
      </c>
      <c r="B11" s="40" t="s">
        <v>29</v>
      </c>
      <c r="C11" s="41"/>
      <c r="D11" s="41"/>
      <c r="E11" s="42"/>
      <c r="F11" s="40" t="s">
        <v>16</v>
      </c>
      <c r="G11" s="42"/>
      <c r="H11" s="33">
        <v>2.4</v>
      </c>
      <c r="I11" s="33"/>
    </row>
    <row r="12" spans="1:9" x14ac:dyDescent="0.25">
      <c r="A12" s="39"/>
      <c r="B12" s="35" t="s">
        <v>30</v>
      </c>
      <c r="C12" s="36"/>
      <c r="D12" s="36"/>
      <c r="E12" s="37"/>
      <c r="F12" s="35"/>
      <c r="G12" s="37"/>
      <c r="H12" s="34"/>
      <c r="I12" s="34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7.6799999999999993E-2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21</v>
      </c>
      <c r="C14" s="3">
        <v>1E-3</v>
      </c>
      <c r="D14" s="4" t="s">
        <v>22</v>
      </c>
      <c r="E14" s="3">
        <v>1.2E-2</v>
      </c>
      <c r="F14" s="3">
        <v>6.61</v>
      </c>
      <c r="G14" s="3"/>
      <c r="H14" s="3">
        <v>0.08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/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7.1999999999999998E-3</v>
      </c>
      <c r="F16" s="3">
        <v>77.2</v>
      </c>
      <c r="G16" s="3"/>
      <c r="H16" s="3"/>
      <c r="I16" s="3">
        <v>0.56000000000000005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1.1999999999999999E-3</v>
      </c>
      <c r="F17" s="3">
        <v>106.47</v>
      </c>
      <c r="G17" s="3"/>
      <c r="H17" s="3"/>
      <c r="I17" s="3">
        <v>0.13</v>
      </c>
    </row>
    <row r="18" spans="1:9" x14ac:dyDescent="0.25">
      <c r="A18" s="38">
        <v>30</v>
      </c>
      <c r="B18" s="40" t="s">
        <v>31</v>
      </c>
      <c r="C18" s="41"/>
      <c r="D18" s="41"/>
      <c r="E18" s="42"/>
      <c r="F18" s="40" t="s">
        <v>32</v>
      </c>
      <c r="G18" s="42"/>
      <c r="H18" s="33">
        <v>1.2</v>
      </c>
      <c r="I18" s="33"/>
    </row>
    <row r="19" spans="1:9" x14ac:dyDescent="0.25">
      <c r="A19" s="39"/>
      <c r="B19" s="35" t="s">
        <v>33</v>
      </c>
      <c r="C19" s="36"/>
      <c r="D19" s="36"/>
      <c r="E19" s="37"/>
      <c r="F19" s="35"/>
      <c r="G19" s="37"/>
      <c r="H19" s="34"/>
      <c r="I19" s="34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0.30530000000000002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0.14990000000000001</v>
      </c>
      <c r="F22" s="3">
        <v>74.58</v>
      </c>
      <c r="G22" s="3"/>
      <c r="H22" s="3"/>
      <c r="I22" s="3">
        <v>11.18</v>
      </c>
    </row>
    <row r="23" spans="1:9" x14ac:dyDescent="0.25">
      <c r="A23" s="38">
        <v>40</v>
      </c>
      <c r="B23" s="40" t="s">
        <v>35</v>
      </c>
      <c r="C23" s="41"/>
      <c r="D23" s="41"/>
      <c r="E23" s="42"/>
      <c r="F23" s="40" t="s">
        <v>32</v>
      </c>
      <c r="G23" s="42"/>
      <c r="H23" s="33">
        <v>1.2</v>
      </c>
      <c r="I23" s="33"/>
    </row>
    <row r="24" spans="1:9" x14ac:dyDescent="0.25">
      <c r="A24" s="39"/>
      <c r="B24" s="35" t="s">
        <v>36</v>
      </c>
      <c r="C24" s="36"/>
      <c r="D24" s="36"/>
      <c r="E24" s="37"/>
      <c r="F24" s="35"/>
      <c r="G24" s="37"/>
      <c r="H24" s="34"/>
      <c r="I24" s="34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0.36709999999999998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0.15540000000000001</v>
      </c>
      <c r="F27" s="3">
        <v>74.58</v>
      </c>
      <c r="G27" s="3"/>
      <c r="H27" s="3"/>
      <c r="I27" s="3">
        <v>11.59</v>
      </c>
    </row>
    <row r="28" spans="1:9" x14ac:dyDescent="0.25">
      <c r="A28" s="38">
        <v>50</v>
      </c>
      <c r="B28" s="40" t="s">
        <v>37</v>
      </c>
      <c r="C28" s="41"/>
      <c r="D28" s="41"/>
      <c r="E28" s="42"/>
      <c r="F28" s="40" t="s">
        <v>22</v>
      </c>
      <c r="G28" s="42"/>
      <c r="H28" s="33">
        <v>0.12</v>
      </c>
      <c r="I28" s="33"/>
    </row>
    <row r="29" spans="1:9" x14ac:dyDescent="0.25">
      <c r="A29" s="39"/>
      <c r="B29" s="35" t="s">
        <v>38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0.1032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0.06</v>
      </c>
      <c r="F31" s="3">
        <v>148.87</v>
      </c>
      <c r="G31" s="3"/>
      <c r="H31" s="3"/>
      <c r="I31" s="3">
        <v>8.93</v>
      </c>
    </row>
    <row r="32" spans="1:9" x14ac:dyDescent="0.25">
      <c r="A32" s="38">
        <v>60</v>
      </c>
      <c r="B32" s="40" t="s">
        <v>40</v>
      </c>
      <c r="C32" s="41"/>
      <c r="D32" s="41"/>
      <c r="E32" s="42"/>
      <c r="F32" s="40" t="s">
        <v>22</v>
      </c>
      <c r="G32" s="42"/>
      <c r="H32" s="33">
        <v>0.12</v>
      </c>
      <c r="I32" s="33"/>
    </row>
    <row r="33" spans="1:9" x14ac:dyDescent="0.25">
      <c r="A33" s="39"/>
      <c r="B33" s="35" t="s">
        <v>41</v>
      </c>
      <c r="C33" s="36"/>
      <c r="D33" s="36"/>
      <c r="E33" s="37"/>
      <c r="F33" s="35"/>
      <c r="G33" s="37"/>
      <c r="H33" s="34"/>
      <c r="I33" s="34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3.3599999999999998E-2</v>
      </c>
      <c r="F34" s="3">
        <v>148.87</v>
      </c>
      <c r="G34" s="3"/>
      <c r="H34" s="3"/>
      <c r="I34" s="3">
        <v>5</v>
      </c>
    </row>
    <row r="35" spans="1:9" x14ac:dyDescent="0.25">
      <c r="A35" s="38">
        <v>70</v>
      </c>
      <c r="B35" s="40" t="s">
        <v>42</v>
      </c>
      <c r="C35" s="41"/>
      <c r="D35" s="41"/>
      <c r="E35" s="42"/>
      <c r="F35" s="40" t="s">
        <v>32</v>
      </c>
      <c r="G35" s="42"/>
      <c r="H35" s="33">
        <v>1.2</v>
      </c>
      <c r="I35" s="33"/>
    </row>
    <row r="36" spans="1:9" x14ac:dyDescent="0.25">
      <c r="A36" s="39"/>
      <c r="B36" s="35" t="s">
        <v>43</v>
      </c>
      <c r="C36" s="36"/>
      <c r="D36" s="36"/>
      <c r="E36" s="37"/>
      <c r="F36" s="35"/>
      <c r="G36" s="37"/>
      <c r="H36" s="34"/>
      <c r="I36" s="34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0.65349999999999997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8">
        <v>80</v>
      </c>
      <c r="B39" s="40" t="s">
        <v>44</v>
      </c>
      <c r="C39" s="41"/>
      <c r="D39" s="41"/>
      <c r="E39" s="42"/>
      <c r="F39" s="40" t="s">
        <v>32</v>
      </c>
      <c r="G39" s="42"/>
      <c r="H39" s="33">
        <v>1.2</v>
      </c>
      <c r="I39" s="33"/>
    </row>
    <row r="40" spans="1:9" x14ac:dyDescent="0.25">
      <c r="A40" s="39"/>
      <c r="B40" s="35" t="s">
        <v>45</v>
      </c>
      <c r="C40" s="36"/>
      <c r="D40" s="36"/>
      <c r="E40" s="37"/>
      <c r="F40" s="35"/>
      <c r="G40" s="37"/>
      <c r="H40" s="34"/>
      <c r="I40" s="34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0.65339999999999998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8">
        <v>90</v>
      </c>
      <c r="B43" s="40" t="s">
        <v>37</v>
      </c>
      <c r="C43" s="41"/>
      <c r="D43" s="41"/>
      <c r="E43" s="42"/>
      <c r="F43" s="40" t="s">
        <v>22</v>
      </c>
      <c r="G43" s="42"/>
      <c r="H43" s="33">
        <v>0.36</v>
      </c>
      <c r="I43" s="33"/>
    </row>
    <row r="44" spans="1:9" x14ac:dyDescent="0.25">
      <c r="A44" s="39"/>
      <c r="B44" s="35" t="s">
        <v>38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0.30959999999999999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0.18</v>
      </c>
      <c r="F46" s="3">
        <v>148.87</v>
      </c>
      <c r="G46" s="3"/>
      <c r="H46" s="3"/>
      <c r="I46" s="3">
        <v>26.8</v>
      </c>
    </row>
    <row r="47" spans="1:9" x14ac:dyDescent="0.25">
      <c r="A47" s="38">
        <v>100</v>
      </c>
      <c r="B47" s="40" t="s">
        <v>40</v>
      </c>
      <c r="C47" s="41"/>
      <c r="D47" s="41"/>
      <c r="E47" s="42"/>
      <c r="F47" s="40" t="s">
        <v>22</v>
      </c>
      <c r="G47" s="42"/>
      <c r="H47" s="33">
        <v>0.36</v>
      </c>
      <c r="I47" s="33"/>
    </row>
    <row r="48" spans="1:9" x14ac:dyDescent="0.25">
      <c r="A48" s="39"/>
      <c r="B48" s="35" t="s">
        <v>46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6.4799999999999996E-2</v>
      </c>
      <c r="F49" s="3">
        <v>148.87</v>
      </c>
      <c r="G49" s="3"/>
      <c r="H49" s="3"/>
      <c r="I49" s="3">
        <v>9.65</v>
      </c>
    </row>
    <row r="50" spans="1:9" x14ac:dyDescent="0.25">
      <c r="A50" s="38">
        <v>110</v>
      </c>
      <c r="B50" s="40" t="s">
        <v>47</v>
      </c>
      <c r="C50" s="41"/>
      <c r="D50" s="41"/>
      <c r="E50" s="42"/>
      <c r="F50" s="40" t="s">
        <v>22</v>
      </c>
      <c r="G50" s="42"/>
      <c r="H50" s="33">
        <v>1.25</v>
      </c>
      <c r="I50" s="33"/>
    </row>
    <row r="51" spans="1:9" x14ac:dyDescent="0.25">
      <c r="A51" s="39"/>
      <c r="B51" s="35" t="s">
        <v>48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0.28749999999999998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0.123</v>
      </c>
      <c r="F53" s="3">
        <v>143.91999999999999</v>
      </c>
      <c r="G53" s="3"/>
      <c r="H53" s="3"/>
      <c r="I53" s="3">
        <v>17.7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0.28539999999999999</v>
      </c>
      <c r="F54" s="3">
        <v>148.87</v>
      </c>
      <c r="G54" s="3"/>
      <c r="H54" s="3"/>
      <c r="I54" s="3">
        <v>42.49</v>
      </c>
    </row>
    <row r="55" spans="1:9" x14ac:dyDescent="0.25">
      <c r="A55" s="38">
        <v>120</v>
      </c>
      <c r="B55" s="40" t="s">
        <v>50</v>
      </c>
      <c r="C55" s="41"/>
      <c r="D55" s="41"/>
      <c r="E55" s="42"/>
      <c r="F55" s="40" t="s">
        <v>22</v>
      </c>
      <c r="G55" s="42"/>
      <c r="H55" s="33">
        <v>0.31</v>
      </c>
      <c r="I55" s="33"/>
    </row>
    <row r="56" spans="1:9" x14ac:dyDescent="0.25">
      <c r="A56" s="39"/>
      <c r="B56" s="35" t="s">
        <v>51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1.0215000000000001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8">
        <v>130</v>
      </c>
      <c r="B58" s="40" t="s">
        <v>52</v>
      </c>
      <c r="C58" s="41"/>
      <c r="D58" s="41"/>
      <c r="E58" s="42"/>
      <c r="F58" s="40" t="s">
        <v>22</v>
      </c>
      <c r="G58" s="42"/>
      <c r="H58" s="33">
        <v>0.31</v>
      </c>
      <c r="I58" s="33"/>
    </row>
    <row r="59" spans="1:9" x14ac:dyDescent="0.25">
      <c r="A59" s="39"/>
      <c r="B59" s="35" t="s">
        <v>53</v>
      </c>
      <c r="C59" s="36"/>
      <c r="D59" s="36"/>
      <c r="E59" s="37"/>
      <c r="F59" s="35"/>
      <c r="G59" s="37"/>
      <c r="H59" s="34"/>
      <c r="I59" s="34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1.1900000000000001E-2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2.1399999999999999E-2</v>
      </c>
      <c r="F61" s="3">
        <v>143.91999999999999</v>
      </c>
      <c r="G61" s="3"/>
      <c r="H61" s="3"/>
      <c r="I61" s="3">
        <v>3.08</v>
      </c>
    </row>
    <row r="62" spans="1:9" ht="25.5" x14ac:dyDescent="0.25">
      <c r="A62" s="2"/>
      <c r="B62" s="2" t="s">
        <v>54</v>
      </c>
      <c r="C62" s="3">
        <v>2.6200000000000001E-2</v>
      </c>
      <c r="D62" s="4" t="s">
        <v>27</v>
      </c>
      <c r="E62" s="3">
        <v>8.0999999999999996E-3</v>
      </c>
      <c r="F62" s="3">
        <v>141.06</v>
      </c>
      <c r="G62" s="3"/>
      <c r="H62" s="3"/>
      <c r="I62" s="3">
        <v>1.1399999999999999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6.0199999999999997E-2</v>
      </c>
      <c r="F63" s="3">
        <v>148.87</v>
      </c>
      <c r="G63" s="3"/>
      <c r="H63" s="3"/>
      <c r="I63" s="3">
        <v>8.9600000000000009</v>
      </c>
    </row>
    <row r="64" spans="1:9" x14ac:dyDescent="0.25">
      <c r="A64" s="38">
        <v>140</v>
      </c>
      <c r="B64" s="40" t="s">
        <v>55</v>
      </c>
      <c r="C64" s="41"/>
      <c r="D64" s="41"/>
      <c r="E64" s="42"/>
      <c r="F64" s="40" t="s">
        <v>22</v>
      </c>
      <c r="G64" s="42"/>
      <c r="H64" s="33">
        <v>1.56</v>
      </c>
      <c r="I64" s="33"/>
    </row>
    <row r="65" spans="1:9" x14ac:dyDescent="0.25">
      <c r="A65" s="39"/>
      <c r="B65" s="35" t="s">
        <v>56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0.42680000000000001</v>
      </c>
      <c r="F66" s="3">
        <v>148.87</v>
      </c>
      <c r="G66" s="3"/>
      <c r="H66" s="3"/>
      <c r="I66" s="3">
        <v>63.54</v>
      </c>
    </row>
    <row r="67" spans="1:9" x14ac:dyDescent="0.25">
      <c r="A67" s="38">
        <v>150</v>
      </c>
      <c r="B67" s="40" t="s">
        <v>190</v>
      </c>
      <c r="C67" s="41"/>
      <c r="D67" s="41"/>
      <c r="E67" s="42"/>
      <c r="F67" s="40" t="s">
        <v>16</v>
      </c>
      <c r="G67" s="42"/>
      <c r="H67" s="33">
        <v>1</v>
      </c>
      <c r="I67" s="33"/>
    </row>
    <row r="68" spans="1:9" x14ac:dyDescent="0.25">
      <c r="A68" s="39"/>
      <c r="B68" s="35" t="s">
        <v>191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0.20300000000000001</v>
      </c>
      <c r="D69" s="4" t="s">
        <v>19</v>
      </c>
      <c r="E69" s="3">
        <v>0.20300000000000001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25</v>
      </c>
      <c r="B70" s="2" t="s">
        <v>192</v>
      </c>
      <c r="C70" s="3">
        <v>0.04</v>
      </c>
      <c r="D70" s="4" t="s">
        <v>27</v>
      </c>
      <c r="E70" s="3">
        <v>0.04</v>
      </c>
      <c r="F70" s="3">
        <v>7.36</v>
      </c>
      <c r="G70" s="3"/>
      <c r="H70" s="3"/>
      <c r="I70" s="3">
        <v>0.28999999999999998</v>
      </c>
    </row>
    <row r="71" spans="1:9" x14ac:dyDescent="0.25">
      <c r="A71" s="2"/>
      <c r="B71" s="2" t="s">
        <v>193</v>
      </c>
      <c r="C71" s="3">
        <v>2.9000000000000001E-2</v>
      </c>
      <c r="D71" s="4" t="s">
        <v>27</v>
      </c>
      <c r="E71" s="3">
        <v>2.9000000000000001E-2</v>
      </c>
      <c r="F71" s="3">
        <v>157.08000000000001</v>
      </c>
      <c r="G71" s="3"/>
      <c r="H71" s="3"/>
      <c r="I71" s="3">
        <v>4.5599999999999996</v>
      </c>
    </row>
    <row r="72" spans="1:9" x14ac:dyDescent="0.25">
      <c r="A72" s="38">
        <v>160</v>
      </c>
      <c r="B72" s="40" t="s">
        <v>62</v>
      </c>
      <c r="C72" s="41"/>
      <c r="D72" s="41"/>
      <c r="E72" s="42"/>
      <c r="F72" s="40" t="s">
        <v>16</v>
      </c>
      <c r="G72" s="42"/>
      <c r="H72" s="33">
        <v>1</v>
      </c>
      <c r="I72" s="33"/>
    </row>
    <row r="73" spans="1:9" x14ac:dyDescent="0.25">
      <c r="A73" s="39"/>
      <c r="B73" s="35" t="s">
        <v>63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0.27200000000000002</v>
      </c>
      <c r="D74" s="4" t="s">
        <v>19</v>
      </c>
      <c r="E74" s="3">
        <v>0.27200000000000002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64</v>
      </c>
      <c r="C75" s="3">
        <v>1.02</v>
      </c>
      <c r="D75" s="4" t="s">
        <v>16</v>
      </c>
      <c r="E75" s="3">
        <v>1.02</v>
      </c>
      <c r="F75" s="3">
        <v>116.11</v>
      </c>
      <c r="G75" s="3"/>
      <c r="H75" s="3">
        <v>118.43</v>
      </c>
      <c r="I75" s="3"/>
    </row>
    <row r="76" spans="1:9" x14ac:dyDescent="0.25">
      <c r="A76" s="2"/>
      <c r="B76" s="2" t="s">
        <v>23</v>
      </c>
      <c r="C76" s="3">
        <v>1.5</v>
      </c>
      <c r="D76" s="4" t="s">
        <v>24</v>
      </c>
      <c r="E76" s="3"/>
      <c r="F76" s="3"/>
      <c r="G76" s="3"/>
      <c r="H76" s="3">
        <v>1.78</v>
      </c>
      <c r="I76" s="3"/>
    </row>
    <row r="77" spans="1:9" x14ac:dyDescent="0.25">
      <c r="A77" s="2" t="s">
        <v>25</v>
      </c>
      <c r="B77" s="2" t="s">
        <v>65</v>
      </c>
      <c r="C77" s="3">
        <v>3.2899999999999999E-2</v>
      </c>
      <c r="D77" s="4" t="s">
        <v>27</v>
      </c>
      <c r="E77" s="3">
        <v>3.2899999999999999E-2</v>
      </c>
      <c r="F77" s="3">
        <v>131.81</v>
      </c>
      <c r="G77" s="3"/>
      <c r="H77" s="3"/>
      <c r="I77" s="3">
        <v>4.34</v>
      </c>
    </row>
    <row r="78" spans="1:9" x14ac:dyDescent="0.25">
      <c r="A78" s="2"/>
      <c r="B78" s="2" t="s">
        <v>66</v>
      </c>
      <c r="C78" s="3">
        <v>3.7199999999999997E-2</v>
      </c>
      <c r="D78" s="4" t="s">
        <v>27</v>
      </c>
      <c r="E78" s="3">
        <v>3.7199999999999997E-2</v>
      </c>
      <c r="F78" s="3">
        <v>131.79</v>
      </c>
      <c r="G78" s="3"/>
      <c r="H78" s="3"/>
      <c r="I78" s="3">
        <v>4.9000000000000004</v>
      </c>
    </row>
    <row r="79" spans="1:9" x14ac:dyDescent="0.25">
      <c r="A79" s="38">
        <v>160</v>
      </c>
      <c r="B79" s="40" t="s">
        <v>77</v>
      </c>
      <c r="C79" s="41"/>
      <c r="D79" s="41"/>
      <c r="E79" s="42"/>
      <c r="F79" s="40" t="s">
        <v>32</v>
      </c>
      <c r="G79" s="42"/>
      <c r="H79" s="33">
        <v>1.2</v>
      </c>
      <c r="I79" s="33"/>
    </row>
    <row r="80" spans="1:9" x14ac:dyDescent="0.25">
      <c r="A80" s="39"/>
      <c r="B80" s="35" t="s">
        <v>78</v>
      </c>
      <c r="C80" s="36"/>
      <c r="D80" s="36"/>
      <c r="E80" s="37"/>
      <c r="F80" s="35"/>
      <c r="G80" s="37"/>
      <c r="H80" s="34"/>
      <c r="I80" s="34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1.075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0.58560000000000001</v>
      </c>
      <c r="F82" s="3">
        <v>56.77</v>
      </c>
      <c r="G82" s="3"/>
      <c r="H82" s="3">
        <v>33.24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0.83</v>
      </c>
      <c r="I83" s="3"/>
    </row>
    <row r="84" spans="1:9" x14ac:dyDescent="0.25">
      <c r="A84" s="38">
        <v>170</v>
      </c>
      <c r="B84" s="40" t="s">
        <v>80</v>
      </c>
      <c r="C84" s="41"/>
      <c r="D84" s="41"/>
      <c r="E84" s="42"/>
      <c r="F84" s="40" t="s">
        <v>22</v>
      </c>
      <c r="G84" s="42"/>
      <c r="H84" s="33">
        <v>1.25</v>
      </c>
      <c r="I84" s="33"/>
    </row>
    <row r="85" spans="1:9" x14ac:dyDescent="0.25">
      <c r="A85" s="39"/>
      <c r="B85" s="35" t="s">
        <v>81</v>
      </c>
      <c r="C85" s="36"/>
      <c r="D85" s="36"/>
      <c r="E85" s="37"/>
      <c r="F85" s="35"/>
      <c r="G85" s="37"/>
      <c r="H85" s="34"/>
      <c r="I85" s="34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0.2838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1.5</v>
      </c>
      <c r="F87" s="3">
        <v>56.77</v>
      </c>
      <c r="G87" s="3"/>
      <c r="H87" s="3">
        <v>85.16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0.17249999999999999</v>
      </c>
      <c r="F88" s="3">
        <v>20.78</v>
      </c>
      <c r="G88" s="3"/>
      <c r="H88" s="3"/>
      <c r="I88" s="3">
        <v>3.58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1.7999999999999999E-2</v>
      </c>
      <c r="F89" s="3">
        <v>141.06</v>
      </c>
      <c r="G89" s="3"/>
      <c r="H89" s="3"/>
      <c r="I89" s="3">
        <v>2.54</v>
      </c>
    </row>
    <row r="90" spans="1:9" x14ac:dyDescent="0.25">
      <c r="A90" s="38">
        <v>180</v>
      </c>
      <c r="B90" s="40" t="s">
        <v>83</v>
      </c>
      <c r="C90" s="41"/>
      <c r="D90" s="41"/>
      <c r="E90" s="42"/>
      <c r="F90" s="40" t="s">
        <v>22</v>
      </c>
      <c r="G90" s="42"/>
      <c r="H90" s="33">
        <v>0.31</v>
      </c>
      <c r="I90" s="33"/>
    </row>
    <row r="91" spans="1:9" x14ac:dyDescent="0.25">
      <c r="A91" s="39"/>
      <c r="B91" s="35" t="s">
        <v>84</v>
      </c>
      <c r="C91" s="36"/>
      <c r="D91" s="36"/>
      <c r="E91" s="37"/>
      <c r="F91" s="35"/>
      <c r="G91" s="37"/>
      <c r="H91" s="34"/>
      <c r="I91" s="34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0.4204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0.372</v>
      </c>
      <c r="F93" s="3">
        <v>56.77</v>
      </c>
      <c r="G93" s="3"/>
      <c r="H93" s="3">
        <v>21.12</v>
      </c>
      <c r="I93" s="3"/>
    </row>
    <row r="94" spans="1:9" x14ac:dyDescent="0.25">
      <c r="A94" s="38">
        <v>190</v>
      </c>
      <c r="B94" s="40" t="s">
        <v>85</v>
      </c>
      <c r="C94" s="41"/>
      <c r="D94" s="41"/>
      <c r="E94" s="42"/>
      <c r="F94" s="40" t="s">
        <v>32</v>
      </c>
      <c r="G94" s="42"/>
      <c r="H94" s="33">
        <v>1.2</v>
      </c>
      <c r="I94" s="33"/>
    </row>
    <row r="95" spans="1:9" x14ac:dyDescent="0.25">
      <c r="A95" s="39"/>
      <c r="B95" s="35" t="s">
        <v>86</v>
      </c>
      <c r="C95" s="36"/>
      <c r="D95" s="36"/>
      <c r="E95" s="37"/>
      <c r="F95" s="35"/>
      <c r="G95" s="37"/>
      <c r="H95" s="34"/>
      <c r="I95" s="34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0.04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0.38179999999999997</v>
      </c>
      <c r="F97" s="3">
        <v>56.77</v>
      </c>
      <c r="G97" s="3"/>
      <c r="H97" s="3">
        <v>21.67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1.7999999999999999E-2</v>
      </c>
      <c r="F98" s="3">
        <v>6.61</v>
      </c>
      <c r="G98" s="3"/>
      <c r="H98" s="3">
        <v>0.12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0.11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3.2000000000000002E-3</v>
      </c>
      <c r="F100" s="3">
        <v>217.15</v>
      </c>
      <c r="G100" s="3"/>
      <c r="H100" s="3"/>
      <c r="I100" s="3">
        <v>0.69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4.6399999999999997E-2</v>
      </c>
      <c r="F101" s="3">
        <v>144.66</v>
      </c>
      <c r="G101" s="3"/>
      <c r="H101" s="3"/>
      <c r="I101" s="3">
        <v>6.71</v>
      </c>
    </row>
    <row r="102" spans="1:9" x14ac:dyDescent="0.25">
      <c r="A102" s="38">
        <v>200</v>
      </c>
      <c r="B102" s="40" t="s">
        <v>91</v>
      </c>
      <c r="C102" s="41"/>
      <c r="D102" s="41"/>
      <c r="E102" s="42"/>
      <c r="F102" s="40" t="s">
        <v>32</v>
      </c>
      <c r="G102" s="42"/>
      <c r="H102" s="33">
        <v>1.2</v>
      </c>
      <c r="I102" s="33"/>
    </row>
    <row r="103" spans="1:9" x14ac:dyDescent="0.25">
      <c r="A103" s="39"/>
      <c r="B103" s="35" t="s">
        <v>92</v>
      </c>
      <c r="C103" s="36"/>
      <c r="D103" s="36"/>
      <c r="E103" s="37"/>
      <c r="F103" s="35"/>
      <c r="G103" s="37"/>
      <c r="H103" s="34"/>
      <c r="I103" s="34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3.6400000000000002E-2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0.2036</v>
      </c>
      <c r="F105" s="3">
        <v>56.77</v>
      </c>
      <c r="G105" s="3"/>
      <c r="H105" s="3">
        <v>11.56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1.72E-2</v>
      </c>
      <c r="F106" s="3">
        <v>44.64</v>
      </c>
      <c r="G106" s="3"/>
      <c r="H106" s="3">
        <v>0.77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9.5999999999999992E-3</v>
      </c>
      <c r="F107" s="3">
        <v>6.61</v>
      </c>
      <c r="G107" s="3"/>
      <c r="H107" s="3">
        <v>0.06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0.06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3.0000000000000001E-3</v>
      </c>
      <c r="F109" s="3">
        <v>217.15</v>
      </c>
      <c r="G109" s="3"/>
      <c r="H109" s="3"/>
      <c r="I109" s="3">
        <v>0.65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3.0700000000000002E-2</v>
      </c>
      <c r="F110" s="3">
        <v>144.66</v>
      </c>
      <c r="G110" s="3"/>
      <c r="H110" s="3"/>
      <c r="I110" s="3">
        <v>4.4400000000000004</v>
      </c>
    </row>
    <row r="111" spans="1:9" x14ac:dyDescent="0.25">
      <c r="A111" s="38">
        <v>210</v>
      </c>
      <c r="B111" s="40" t="s">
        <v>94</v>
      </c>
      <c r="C111" s="41"/>
      <c r="D111" s="41"/>
      <c r="E111" s="42"/>
      <c r="F111" s="40" t="s">
        <v>32</v>
      </c>
      <c r="G111" s="42"/>
      <c r="H111" s="33">
        <v>1.2</v>
      </c>
      <c r="I111" s="33"/>
    </row>
    <row r="112" spans="1:9" x14ac:dyDescent="0.25">
      <c r="A112" s="39"/>
      <c r="B112" s="35" t="s">
        <v>95</v>
      </c>
      <c r="C112" s="36"/>
      <c r="D112" s="36"/>
      <c r="E112" s="37"/>
      <c r="F112" s="35"/>
      <c r="G112" s="37"/>
      <c r="H112" s="34"/>
      <c r="I112" s="34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9.1999999999999998E-3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0.17810000000000001</v>
      </c>
      <c r="F114" s="3">
        <v>56.77</v>
      </c>
      <c r="G114" s="3"/>
      <c r="H114" s="3">
        <v>10.11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8.3999999999999995E-3</v>
      </c>
      <c r="F115" s="3">
        <v>6.61</v>
      </c>
      <c r="G115" s="3"/>
      <c r="H115" s="3">
        <v>0.06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0.05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1.6999999999999999E-3</v>
      </c>
      <c r="F117" s="3">
        <v>217.15</v>
      </c>
      <c r="G117" s="3"/>
      <c r="H117" s="3"/>
      <c r="I117" s="3">
        <v>0.37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1.09E-2</v>
      </c>
      <c r="F118" s="3">
        <v>144.66</v>
      </c>
      <c r="G118" s="3"/>
      <c r="H118" s="3"/>
      <c r="I118" s="3">
        <v>1.58</v>
      </c>
    </row>
    <row r="119" spans="1:9" x14ac:dyDescent="0.25">
      <c r="A119" s="38">
        <v>220</v>
      </c>
      <c r="B119" s="40" t="s">
        <v>96</v>
      </c>
      <c r="C119" s="41"/>
      <c r="D119" s="41"/>
      <c r="E119" s="42"/>
      <c r="F119" s="40" t="s">
        <v>32</v>
      </c>
      <c r="G119" s="42"/>
      <c r="H119" s="33">
        <v>1.2</v>
      </c>
      <c r="I119" s="33"/>
    </row>
    <row r="120" spans="1:9" x14ac:dyDescent="0.25">
      <c r="A120" s="39"/>
      <c r="B120" s="35" t="s">
        <v>97</v>
      </c>
      <c r="C120" s="36"/>
      <c r="D120" s="36"/>
      <c r="E120" s="37"/>
      <c r="F120" s="35"/>
      <c r="G120" s="37"/>
      <c r="H120" s="34"/>
      <c r="I120" s="34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8.1500000000000003E-2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8">
        <v>230</v>
      </c>
      <c r="B122" s="40" t="s">
        <v>98</v>
      </c>
      <c r="C122" s="41"/>
      <c r="D122" s="41"/>
      <c r="E122" s="42"/>
      <c r="F122" s="40" t="s">
        <v>32</v>
      </c>
      <c r="G122" s="42"/>
      <c r="H122" s="33">
        <v>1.2</v>
      </c>
      <c r="I122" s="33"/>
    </row>
    <row r="123" spans="1:9" x14ac:dyDescent="0.25">
      <c r="A123" s="39"/>
      <c r="B123" s="35" t="s">
        <v>99</v>
      </c>
      <c r="C123" s="36"/>
      <c r="D123" s="36"/>
      <c r="E123" s="37"/>
      <c r="F123" s="35"/>
      <c r="G123" s="37"/>
      <c r="H123" s="34"/>
      <c r="I123" s="34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1.14E-2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0.61199999999999999</v>
      </c>
      <c r="F125" s="3">
        <v>2.74</v>
      </c>
      <c r="G125" s="3"/>
      <c r="H125" s="3">
        <v>1.68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2.1600000000000001E-2</v>
      </c>
      <c r="F126" s="3">
        <v>6.27</v>
      </c>
      <c r="G126" s="3"/>
      <c r="H126" s="3">
        <v>0.14000000000000001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0.01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1.46E-2</v>
      </c>
      <c r="F128" s="3">
        <v>21.09</v>
      </c>
      <c r="G128" s="3"/>
      <c r="H128" s="3"/>
      <c r="I128" s="3">
        <v>0.31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1.46E-2</v>
      </c>
      <c r="F129" s="3">
        <v>78.02</v>
      </c>
      <c r="G129" s="3"/>
      <c r="H129" s="3"/>
      <c r="I129" s="3">
        <v>1.1399999999999999</v>
      </c>
    </row>
    <row r="130" spans="1:9" x14ac:dyDescent="0.25">
      <c r="A130" s="38">
        <v>240</v>
      </c>
      <c r="B130" s="40" t="s">
        <v>105</v>
      </c>
      <c r="C130" s="41"/>
      <c r="D130" s="41"/>
      <c r="E130" s="42"/>
      <c r="F130" s="40" t="s">
        <v>32</v>
      </c>
      <c r="G130" s="42"/>
      <c r="H130" s="33">
        <v>1.2</v>
      </c>
      <c r="I130" s="33"/>
    </row>
    <row r="131" spans="1:9" x14ac:dyDescent="0.25">
      <c r="A131" s="50"/>
      <c r="B131" s="47" t="s">
        <v>106</v>
      </c>
      <c r="C131" s="48"/>
      <c r="D131" s="48"/>
      <c r="E131" s="49"/>
      <c r="F131" s="47"/>
      <c r="G131" s="49"/>
      <c r="H131" s="46"/>
      <c r="I131" s="46"/>
    </row>
    <row r="132" spans="1:9" x14ac:dyDescent="0.25">
      <c r="A132" s="39"/>
      <c r="B132" s="35" t="s">
        <v>107</v>
      </c>
      <c r="C132" s="36"/>
      <c r="D132" s="36"/>
      <c r="E132" s="37"/>
      <c r="F132" s="35"/>
      <c r="G132" s="37"/>
      <c r="H132" s="34"/>
      <c r="I132" s="34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0.1431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0.09</v>
      </c>
      <c r="F134" s="3">
        <v>335.78</v>
      </c>
      <c r="G134" s="3"/>
      <c r="H134" s="3">
        <v>30.22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0.15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1.9900000000000001E-2</v>
      </c>
      <c r="F136" s="3">
        <v>123.58</v>
      </c>
      <c r="G136" s="3"/>
      <c r="H136" s="3"/>
      <c r="I136" s="3">
        <v>2.46</v>
      </c>
    </row>
    <row r="137" spans="1:9" x14ac:dyDescent="0.25">
      <c r="A137" s="38">
        <v>250</v>
      </c>
      <c r="B137" s="40" t="s">
        <v>110</v>
      </c>
      <c r="C137" s="41"/>
      <c r="D137" s="41"/>
      <c r="E137" s="42"/>
      <c r="F137" s="40" t="s">
        <v>32</v>
      </c>
      <c r="G137" s="42"/>
      <c r="H137" s="33">
        <v>1.2</v>
      </c>
      <c r="I137" s="33"/>
    </row>
    <row r="138" spans="1:9" x14ac:dyDescent="0.25">
      <c r="A138" s="39"/>
      <c r="B138" s="35" t="s">
        <v>111</v>
      </c>
      <c r="C138" s="36"/>
      <c r="D138" s="36"/>
      <c r="E138" s="37"/>
      <c r="F138" s="35"/>
      <c r="G138" s="37"/>
      <c r="H138" s="34"/>
      <c r="I138" s="34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8.2699999999999996E-2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0.06</v>
      </c>
      <c r="F140" s="3">
        <v>335.78</v>
      </c>
      <c r="G140" s="3"/>
      <c r="H140" s="3">
        <v>20.149999999999999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0.1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1.2999999999999999E-2</v>
      </c>
      <c r="F142" s="3">
        <v>123.58</v>
      </c>
      <c r="G142" s="3"/>
      <c r="H142" s="3"/>
      <c r="I142" s="3">
        <v>1.61</v>
      </c>
    </row>
    <row r="143" spans="1:9" x14ac:dyDescent="0.25">
      <c r="A143" s="38">
        <v>260</v>
      </c>
      <c r="B143" s="40" t="s">
        <v>112</v>
      </c>
      <c r="C143" s="41"/>
      <c r="D143" s="41"/>
      <c r="E143" s="42"/>
      <c r="F143" s="40" t="s">
        <v>32</v>
      </c>
      <c r="G143" s="42"/>
      <c r="H143" s="33">
        <v>1.2</v>
      </c>
      <c r="I143" s="33"/>
    </row>
    <row r="144" spans="1:9" x14ac:dyDescent="0.25">
      <c r="A144" s="39"/>
      <c r="B144" s="35" t="s">
        <v>113</v>
      </c>
      <c r="C144" s="36"/>
      <c r="D144" s="36"/>
      <c r="E144" s="37"/>
      <c r="F144" s="35"/>
      <c r="G144" s="37"/>
      <c r="H144" s="34"/>
      <c r="I144" s="34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3.2599999999999997E-2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8">
        <v>270</v>
      </c>
      <c r="B146" s="40" t="s">
        <v>98</v>
      </c>
      <c r="C146" s="41"/>
      <c r="D146" s="41"/>
      <c r="E146" s="42"/>
      <c r="F146" s="40" t="s">
        <v>32</v>
      </c>
      <c r="G146" s="42"/>
      <c r="H146" s="33">
        <v>1.2</v>
      </c>
      <c r="I146" s="33"/>
    </row>
    <row r="147" spans="1:9" x14ac:dyDescent="0.25">
      <c r="A147" s="39"/>
      <c r="B147" s="35" t="s">
        <v>99</v>
      </c>
      <c r="C147" s="36"/>
      <c r="D147" s="36"/>
      <c r="E147" s="37"/>
      <c r="F147" s="35"/>
      <c r="G147" s="37"/>
      <c r="H147" s="34"/>
      <c r="I147" s="34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1.14E-2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0.61199999999999999</v>
      </c>
      <c r="F149" s="3">
        <v>2.74</v>
      </c>
      <c r="G149" s="3"/>
      <c r="H149" s="3">
        <v>1.68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2.1600000000000001E-2</v>
      </c>
      <c r="F150" s="3">
        <v>6.27</v>
      </c>
      <c r="G150" s="3"/>
      <c r="H150" s="3">
        <v>0.14000000000000001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0.01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1.46E-2</v>
      </c>
      <c r="F152" s="3">
        <v>21.09</v>
      </c>
      <c r="G152" s="3"/>
      <c r="H152" s="3"/>
      <c r="I152" s="3">
        <v>0.31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1.46E-2</v>
      </c>
      <c r="F153" s="3">
        <v>78.02</v>
      </c>
      <c r="G153" s="3"/>
      <c r="H153" s="3"/>
      <c r="I153" s="3">
        <v>1.1399999999999999</v>
      </c>
    </row>
    <row r="154" spans="1:9" x14ac:dyDescent="0.25">
      <c r="A154" s="38">
        <v>280</v>
      </c>
      <c r="B154" s="40" t="s">
        <v>105</v>
      </c>
      <c r="C154" s="41"/>
      <c r="D154" s="41"/>
      <c r="E154" s="42"/>
      <c r="F154" s="40" t="s">
        <v>32</v>
      </c>
      <c r="G154" s="42"/>
      <c r="H154" s="33">
        <v>1.2</v>
      </c>
      <c r="I154" s="33"/>
    </row>
    <row r="155" spans="1:9" x14ac:dyDescent="0.25">
      <c r="A155" s="50"/>
      <c r="B155" s="47" t="s">
        <v>106</v>
      </c>
      <c r="C155" s="48"/>
      <c r="D155" s="48"/>
      <c r="E155" s="49"/>
      <c r="F155" s="47"/>
      <c r="G155" s="49"/>
      <c r="H155" s="46"/>
      <c r="I155" s="46"/>
    </row>
    <row r="156" spans="1:9" x14ac:dyDescent="0.25">
      <c r="A156" s="39"/>
      <c r="B156" s="35" t="s">
        <v>114</v>
      </c>
      <c r="C156" s="36"/>
      <c r="D156" s="36"/>
      <c r="E156" s="37"/>
      <c r="F156" s="35"/>
      <c r="G156" s="37"/>
      <c r="H156" s="34"/>
      <c r="I156" s="34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0.1431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0.09</v>
      </c>
      <c r="F158" s="3">
        <v>349.81</v>
      </c>
      <c r="G158" s="3"/>
      <c r="H158" s="3">
        <v>31.48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0.16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1.9900000000000001E-2</v>
      </c>
      <c r="F160" s="3">
        <v>123.58</v>
      </c>
      <c r="G160" s="3"/>
      <c r="H160" s="3"/>
      <c r="I160" s="3">
        <v>2.46</v>
      </c>
    </row>
    <row r="161" spans="1:9" x14ac:dyDescent="0.25">
      <c r="A161" s="38">
        <v>290</v>
      </c>
      <c r="B161" s="40" t="s">
        <v>110</v>
      </c>
      <c r="C161" s="41"/>
      <c r="D161" s="41"/>
      <c r="E161" s="42"/>
      <c r="F161" s="40" t="s">
        <v>32</v>
      </c>
      <c r="G161" s="42"/>
      <c r="H161" s="33">
        <v>1.2</v>
      </c>
      <c r="I161" s="33"/>
    </row>
    <row r="162" spans="1:9" x14ac:dyDescent="0.25">
      <c r="A162" s="39"/>
      <c r="B162" s="35" t="s">
        <v>111</v>
      </c>
      <c r="C162" s="36"/>
      <c r="D162" s="36"/>
      <c r="E162" s="37"/>
      <c r="F162" s="35"/>
      <c r="G162" s="37"/>
      <c r="H162" s="34"/>
      <c r="I162" s="34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8.2699999999999996E-2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0.06</v>
      </c>
      <c r="F164" s="3">
        <v>349.81</v>
      </c>
      <c r="G164" s="3"/>
      <c r="H164" s="3">
        <v>20.99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0.1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1.2999999999999999E-2</v>
      </c>
      <c r="F166" s="3">
        <v>123.58</v>
      </c>
      <c r="G166" s="3"/>
      <c r="H166" s="3"/>
      <c r="I166" s="3">
        <v>1.61</v>
      </c>
    </row>
    <row r="167" spans="1:9" x14ac:dyDescent="0.25">
      <c r="A167" s="38">
        <v>300</v>
      </c>
      <c r="B167" s="43">
        <v>45658</v>
      </c>
      <c r="C167" s="44"/>
      <c r="D167" s="44"/>
      <c r="E167" s="45"/>
      <c r="F167" s="40" t="s">
        <v>32</v>
      </c>
      <c r="G167" s="42"/>
      <c r="H167" s="33">
        <v>0.24</v>
      </c>
      <c r="I167" s="33"/>
    </row>
    <row r="168" spans="1:9" x14ac:dyDescent="0.25">
      <c r="A168" s="39"/>
      <c r="B168" s="35" t="s">
        <v>116</v>
      </c>
      <c r="C168" s="36"/>
      <c r="D168" s="36"/>
      <c r="E168" s="37"/>
      <c r="F168" s="35"/>
      <c r="G168" s="37"/>
      <c r="H168" s="34"/>
      <c r="I168" s="34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0.24</v>
      </c>
      <c r="F169" s="3">
        <v>2.74</v>
      </c>
      <c r="G169" s="3"/>
      <c r="H169" s="3">
        <v>0.66</v>
      </c>
      <c r="I169" s="3"/>
    </row>
    <row r="170" spans="1:9" x14ac:dyDescent="0.25">
      <c r="A170" s="38">
        <v>310</v>
      </c>
      <c r="B170" s="40" t="s">
        <v>117</v>
      </c>
      <c r="C170" s="41"/>
      <c r="D170" s="41"/>
      <c r="E170" s="42"/>
      <c r="F170" s="40" t="s">
        <v>88</v>
      </c>
      <c r="G170" s="42"/>
      <c r="H170" s="33">
        <v>0.3</v>
      </c>
      <c r="I170" s="33"/>
    </row>
    <row r="171" spans="1:9" x14ac:dyDescent="0.25">
      <c r="A171" s="39"/>
      <c r="B171" s="35" t="s">
        <v>118</v>
      </c>
      <c r="C171" s="36"/>
      <c r="D171" s="36"/>
      <c r="E171" s="37"/>
      <c r="F171" s="35"/>
      <c r="G171" s="37"/>
      <c r="H171" s="34"/>
      <c r="I171" s="34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1.29E-2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3.5999999999999997E-2</v>
      </c>
      <c r="F173" s="3">
        <v>4.45</v>
      </c>
      <c r="G173" s="3"/>
      <c r="H173" s="3">
        <v>0.16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5.1900000000000002E-2</v>
      </c>
      <c r="F175" s="3">
        <v>148.87</v>
      </c>
      <c r="G175" s="3"/>
      <c r="H175" s="3"/>
      <c r="I175" s="3">
        <v>7.73</v>
      </c>
    </row>
    <row r="176" spans="1:9" x14ac:dyDescent="0.25">
      <c r="A176" s="38">
        <v>320</v>
      </c>
      <c r="B176" s="40" t="s">
        <v>120</v>
      </c>
      <c r="C176" s="41"/>
      <c r="D176" s="41"/>
      <c r="E176" s="42"/>
      <c r="F176" s="40" t="s">
        <v>88</v>
      </c>
      <c r="G176" s="42"/>
      <c r="H176" s="33">
        <v>0.3</v>
      </c>
      <c r="I176" s="33"/>
    </row>
    <row r="177" spans="1:10" x14ac:dyDescent="0.25">
      <c r="A177" s="39"/>
      <c r="B177" s="35" t="s">
        <v>121</v>
      </c>
      <c r="C177" s="36"/>
      <c r="D177" s="36"/>
      <c r="E177" s="37"/>
      <c r="F177" s="35"/>
      <c r="G177" s="37"/>
      <c r="H177" s="34"/>
      <c r="I177" s="34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9.3600000000000003E-2</v>
      </c>
      <c r="F178" s="3">
        <v>148.87</v>
      </c>
      <c r="G178" s="3"/>
      <c r="H178" s="3"/>
      <c r="I178" s="3">
        <v>13.93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28" t="s">
        <v>122</v>
      </c>
      <c r="C180" s="29"/>
      <c r="D180" s="30"/>
      <c r="E180" s="58"/>
      <c r="F180" s="56"/>
      <c r="G180" s="9">
        <f>G172+G163+G157+G148+G145+G139+G133+G124+G121+G113+G104+G96+G92+G86+G81+G74+G69+G60+G57+G52+G45+G41+G37+G30+G25+G20+G13+G6</f>
        <v>0</v>
      </c>
      <c r="H180" s="9">
        <v>413.18</v>
      </c>
      <c r="I180" s="9">
        <v>292.14</v>
      </c>
      <c r="J180" s="6"/>
    </row>
    <row r="181" spans="1:10" x14ac:dyDescent="0.25">
      <c r="A181" s="7" t="s">
        <v>123</v>
      </c>
      <c r="B181" s="28" t="s">
        <v>124</v>
      </c>
      <c r="C181" s="29"/>
      <c r="D181" s="30"/>
      <c r="E181" s="31">
        <f>(G180+I180)*Arkusz2!C4/100</f>
        <v>0</v>
      </c>
      <c r="F181" s="32"/>
      <c r="G181" s="9"/>
      <c r="H181" s="9"/>
      <c r="I181" s="9"/>
    </row>
    <row r="182" spans="1:10" x14ac:dyDescent="0.25">
      <c r="A182" s="7"/>
      <c r="B182" s="28" t="s">
        <v>125</v>
      </c>
      <c r="C182" s="29"/>
      <c r="D182" s="30"/>
      <c r="E182" s="31">
        <f>(E181+G180+I180)*Arkusz2!C5/100</f>
        <v>0</v>
      </c>
      <c r="F182" s="32"/>
      <c r="G182" s="9"/>
      <c r="H182" s="9"/>
      <c r="I182" s="9"/>
    </row>
    <row r="183" spans="1:10" x14ac:dyDescent="0.25">
      <c r="A183" s="7"/>
      <c r="B183" s="28" t="s">
        <v>126</v>
      </c>
      <c r="C183" s="29"/>
      <c r="D183" s="30"/>
      <c r="E183" s="31">
        <f>SUM(E180:I182)</f>
        <v>705.31999999999994</v>
      </c>
      <c r="F183" s="32"/>
      <c r="G183" s="9"/>
      <c r="H183" s="9"/>
      <c r="I183" s="9"/>
    </row>
  </sheetData>
  <sheetProtection algorithmName="SHA-512" hashValue="Tl2Qk2G4TwviGFfSYjLvl8plpPRephv8cVwCdlAe1dsJ+4oYKElj6H9gVKp/Z3xcJk6feeN5mUpAhkAAiHwFQg==" saltValue="oZs/XbwrK5iYKQd1/Wd0oQ==" spinCount="100000" sheet="1" objects="1" scenarios="1"/>
  <mergeCells count="211">
    <mergeCell ref="A1:C1"/>
    <mergeCell ref="I4:I5"/>
    <mergeCell ref="B5:E5"/>
    <mergeCell ref="A11:A12"/>
    <mergeCell ref="B11:E11"/>
    <mergeCell ref="F11:G12"/>
    <mergeCell ref="H11:H12"/>
    <mergeCell ref="I11:I12"/>
    <mergeCell ref="B12:E12"/>
    <mergeCell ref="B2:E2"/>
    <mergeCell ref="F2:G2"/>
    <mergeCell ref="A4:A5"/>
    <mergeCell ref="B4:E4"/>
    <mergeCell ref="F4:G5"/>
    <mergeCell ref="H4:H5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73:E73"/>
    <mergeCell ref="A79:A80"/>
    <mergeCell ref="B79:E79"/>
    <mergeCell ref="F79:G80"/>
    <mergeCell ref="H67:H68"/>
    <mergeCell ref="I67:I68"/>
    <mergeCell ref="B68:E68"/>
    <mergeCell ref="A72:A73"/>
    <mergeCell ref="B72:E72"/>
    <mergeCell ref="F72:G73"/>
    <mergeCell ref="H72:H73"/>
    <mergeCell ref="I72:I73"/>
    <mergeCell ref="B85:E85"/>
    <mergeCell ref="A90:A91"/>
    <mergeCell ref="B90:E90"/>
    <mergeCell ref="F90:G91"/>
    <mergeCell ref="H79:H80"/>
    <mergeCell ref="I79:I80"/>
    <mergeCell ref="B80:E80"/>
    <mergeCell ref="A84:A85"/>
    <mergeCell ref="B84:E84"/>
    <mergeCell ref="F84:G85"/>
    <mergeCell ref="H84:H85"/>
    <mergeCell ref="I84:I85"/>
    <mergeCell ref="B95:E95"/>
    <mergeCell ref="A102:A103"/>
    <mergeCell ref="B102:E102"/>
    <mergeCell ref="F102:G103"/>
    <mergeCell ref="H90:H91"/>
    <mergeCell ref="I90:I91"/>
    <mergeCell ref="B91:E91"/>
    <mergeCell ref="A94:A95"/>
    <mergeCell ref="B94:E94"/>
    <mergeCell ref="F94:G95"/>
    <mergeCell ref="H94:H95"/>
    <mergeCell ref="I94:I95"/>
    <mergeCell ref="B112:E112"/>
    <mergeCell ref="A119:A120"/>
    <mergeCell ref="B119:E119"/>
    <mergeCell ref="F119:G120"/>
    <mergeCell ref="H102:H103"/>
    <mergeCell ref="I102:I103"/>
    <mergeCell ref="B103:E103"/>
    <mergeCell ref="A111:A112"/>
    <mergeCell ref="B111:E111"/>
    <mergeCell ref="F111:G112"/>
    <mergeCell ref="H111:H112"/>
    <mergeCell ref="I111:I112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B181:D181"/>
    <mergeCell ref="E181:F181"/>
    <mergeCell ref="B182:D182"/>
    <mergeCell ref="E182:F182"/>
    <mergeCell ref="B183:D183"/>
    <mergeCell ref="E183:F183"/>
    <mergeCell ref="I176:I177"/>
    <mergeCell ref="B177:E177"/>
    <mergeCell ref="B180:D180"/>
    <mergeCell ref="E180:F18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935BD9C166F842B297F62C33FF5F3D" ma:contentTypeVersion="1" ma:contentTypeDescription="Utwórz nowy dokument." ma:contentTypeScope="" ma:versionID="f38acc961345427a0f1e1fed7f44c517">
  <xsd:schema xmlns:xsd="http://www.w3.org/2001/XMLSchema" xmlns:xs="http://www.w3.org/2001/XMLSchema" xmlns:p="http://schemas.microsoft.com/office/2006/metadata/properties" xmlns:ns3="450fb307-6032-4e78-99ad-aa4714bfd44e" targetNamespace="http://schemas.microsoft.com/office/2006/metadata/properties" ma:root="true" ma:fieldsID="85b00102e5d442a300f5475a07ddab30" ns3:_="">
    <xsd:import namespace="450fb307-6032-4e78-99ad-aa4714bfd44e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b307-6032-4e78-99ad-aa4714bfd44e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0603CC-AF57-45EA-9F90-210DA13492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0fb307-6032-4e78-99ad-aa4714bfd4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230277-5796-4552-99D3-C60BAC0DF8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2E478F-95BD-41DB-B0E2-F7F6D61A45C7}">
  <ds:schemaRefs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450fb307-6032-4e78-99ad-aa4714bfd44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Arkusz2</vt:lpstr>
      <vt:lpstr>Arkusz1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  <vt:lpstr>Arkusz14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Rombek</dc:creator>
  <cp:lastModifiedBy>Barbara Klimkiewicz</cp:lastModifiedBy>
  <dcterms:created xsi:type="dcterms:W3CDTF">2025-05-06T07:14:24Z</dcterms:created>
  <dcterms:modified xsi:type="dcterms:W3CDTF">2025-05-12T10:44:53Z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0x01010073935BD9C166F842B297F62C33FF5F3D</vt:lpwstr>
  </property>
</Properties>
</file>