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M:\Tender\Ausschreibungen\2025\02 - vorbesprechen\PL27761_Ginekologiczno-Położniczy Szpital Kliniczny im. Heliodora_06052025\2_Abgabeunterlagen\Arbeitsdokumente\"/>
    </mc:Choice>
  </mc:AlternateContent>
  <xr:revisionPtr revIDLastSave="0" documentId="13_ncr:1_{5E8FFB2C-C4EB-44E8-9FB1-C175C71949DC}" xr6:coauthVersionLast="47" xr6:coauthVersionMax="47" xr10:uidLastSave="{00000000-0000-0000-0000-000000000000}"/>
  <bookViews>
    <workbookView xWindow="-28920" yWindow="-120" windowWidth="29040" windowHeight="15720" firstSheet="2" activeTab="2" xr2:uid="{00000000-000D-0000-FFFF-FFFF00000000}"/>
  </bookViews>
  <sheets>
    <sheet name="Igły do portów i zestawy CYTO" sheetId="3" state="hidden" r:id="rId1"/>
    <sheet name="do przetargu (2)" sheetId="2" state="hidden" r:id="rId2"/>
    <sheet name=" do przetargu WM 19 cz." sheetId="1" r:id="rId3"/>
  </sheets>
  <definedNames>
    <definedName name="_xlnm.Print_Area" localSheetId="2">' do przetargu WM 19 cz.'!$A$1:$M$119</definedName>
    <definedName name="_xlnm.Print_Area" localSheetId="1">'do przetargu (2)'!$A$1:$K$238</definedName>
    <definedName name="_xlnm.Print_Area" localSheetId="0">'Igły do portów i zestawy CYTO'!$A$1:$K$17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3" i="1" l="1"/>
  <c r="M13" i="1"/>
  <c r="L13" i="1" s="1"/>
  <c r="K13" i="1"/>
  <c r="H13" i="3" l="1"/>
  <c r="H14" i="3" s="1"/>
  <c r="G13" i="3"/>
  <c r="H8" i="3"/>
  <c r="G8" i="3"/>
  <c r="H7" i="3"/>
  <c r="I7" i="3" s="1"/>
  <c r="G7" i="3"/>
  <c r="H6" i="3"/>
  <c r="I6" i="3" s="1"/>
  <c r="G6" i="3"/>
  <c r="I5" i="3"/>
  <c r="H5" i="3"/>
  <c r="G5" i="3"/>
  <c r="H226" i="2"/>
  <c r="H225" i="2"/>
  <c r="I225" i="2" s="1"/>
  <c r="J225" i="2" s="1"/>
  <c r="G225" i="2"/>
  <c r="H224" i="2"/>
  <c r="I224" i="2" s="1"/>
  <c r="J224" i="2" s="1"/>
  <c r="G224" i="2"/>
  <c r="H223" i="2"/>
  <c r="I223" i="2" s="1"/>
  <c r="J223" i="2" s="1"/>
  <c r="G223" i="2"/>
  <c r="H222" i="2"/>
  <c r="I222" i="2" s="1"/>
  <c r="J222" i="2" s="1"/>
  <c r="G222" i="2"/>
  <c r="H221" i="2"/>
  <c r="I221" i="2" s="1"/>
  <c r="G221" i="2"/>
  <c r="I216" i="2"/>
  <c r="I217" i="2" s="1"/>
  <c r="H216" i="2"/>
  <c r="H217" i="2" s="1"/>
  <c r="G216" i="2"/>
  <c r="H211" i="2"/>
  <c r="I211" i="2" s="1"/>
  <c r="I212" i="2" s="1"/>
  <c r="G211" i="2"/>
  <c r="H206" i="2"/>
  <c r="I206" i="2" s="1"/>
  <c r="I207" i="2" s="1"/>
  <c r="G206" i="2"/>
  <c r="H202" i="2"/>
  <c r="H201" i="2"/>
  <c r="I201" i="2" s="1"/>
  <c r="G201" i="2"/>
  <c r="I196" i="2"/>
  <c r="I197" i="2" s="1"/>
  <c r="H196" i="2"/>
  <c r="H197" i="2" s="1"/>
  <c r="G196" i="2"/>
  <c r="H191" i="2"/>
  <c r="I191" i="2" s="1"/>
  <c r="I192" i="2" s="1"/>
  <c r="G191" i="2"/>
  <c r="H185" i="2"/>
  <c r="I185" i="2" s="1"/>
  <c r="G185" i="2"/>
  <c r="H184" i="2"/>
  <c r="I184" i="2" s="1"/>
  <c r="G184" i="2"/>
  <c r="H183" i="2"/>
  <c r="I183" i="2" s="1"/>
  <c r="G183" i="2"/>
  <c r="H182" i="2"/>
  <c r="I182" i="2" s="1"/>
  <c r="G182" i="2"/>
  <c r="I176" i="2"/>
  <c r="H176" i="2"/>
  <c r="J176" i="2" s="1"/>
  <c r="G176" i="2"/>
  <c r="I175" i="2"/>
  <c r="I177" i="2" s="1"/>
  <c r="H175" i="2"/>
  <c r="H177" i="2" s="1"/>
  <c r="G175" i="2"/>
  <c r="I167" i="2"/>
  <c r="H167" i="2"/>
  <c r="J167" i="2" s="1"/>
  <c r="J168" i="2" s="1"/>
  <c r="G167" i="2"/>
  <c r="I166" i="2"/>
  <c r="H166" i="2"/>
  <c r="J166" i="2" s="1"/>
  <c r="G166" i="2"/>
  <c r="I165" i="2"/>
  <c r="H165" i="2"/>
  <c r="J165" i="2" s="1"/>
  <c r="G165" i="2"/>
  <c r="I164" i="2"/>
  <c r="H164" i="2"/>
  <c r="J164" i="2" s="1"/>
  <c r="G164" i="2"/>
  <c r="I163" i="2"/>
  <c r="H163" i="2"/>
  <c r="J163" i="2" s="1"/>
  <c r="G163" i="2"/>
  <c r="I162" i="2"/>
  <c r="H162" i="2"/>
  <c r="J162" i="2" s="1"/>
  <c r="G162" i="2"/>
  <c r="I161" i="2"/>
  <c r="H161" i="2"/>
  <c r="J161" i="2" s="1"/>
  <c r="G161" i="2"/>
  <c r="I160" i="2"/>
  <c r="H160" i="2"/>
  <c r="J160" i="2" s="1"/>
  <c r="G160" i="2"/>
  <c r="I159" i="2"/>
  <c r="I168" i="2" s="1"/>
  <c r="H159" i="2"/>
  <c r="H168" i="2" s="1"/>
  <c r="G159" i="2"/>
  <c r="H154" i="2"/>
  <c r="I154" i="2" s="1"/>
  <c r="G154" i="2"/>
  <c r="I153" i="2"/>
  <c r="H153" i="2"/>
  <c r="G153" i="2"/>
  <c r="H152" i="2"/>
  <c r="G152" i="2"/>
  <c r="H147" i="2"/>
  <c r="I147" i="2" s="1"/>
  <c r="G147" i="2"/>
  <c r="H146" i="2"/>
  <c r="I146" i="2" s="1"/>
  <c r="G146" i="2"/>
  <c r="H145" i="2"/>
  <c r="I145" i="2" s="1"/>
  <c r="G145" i="2"/>
  <c r="H144" i="2"/>
  <c r="I144" i="2" s="1"/>
  <c r="G144" i="2"/>
  <c r="H143" i="2"/>
  <c r="I143" i="2" s="1"/>
  <c r="G143" i="2"/>
  <c r="H139" i="2"/>
  <c r="H138" i="2"/>
  <c r="I138" i="2" s="1"/>
  <c r="G138" i="2"/>
  <c r="I133" i="2"/>
  <c r="I134" i="2" s="1"/>
  <c r="H133" i="2"/>
  <c r="H134" i="2" s="1"/>
  <c r="G133" i="2"/>
  <c r="H128" i="2"/>
  <c r="G128" i="2"/>
  <c r="H123" i="2"/>
  <c r="I123" i="2" s="1"/>
  <c r="G123" i="2"/>
  <c r="H122" i="2"/>
  <c r="I122" i="2" s="1"/>
  <c r="G122" i="2"/>
  <c r="H118" i="2"/>
  <c r="H117" i="2"/>
  <c r="I117" i="2" s="1"/>
  <c r="G117" i="2"/>
  <c r="I112" i="2"/>
  <c r="I113" i="2" s="1"/>
  <c r="H112" i="2"/>
  <c r="H113" i="2" s="1"/>
  <c r="G112" i="2"/>
  <c r="H107" i="2"/>
  <c r="I107" i="2" s="1"/>
  <c r="I108" i="2" s="1"/>
  <c r="G107" i="2"/>
  <c r="H102" i="2"/>
  <c r="I102" i="2" s="1"/>
  <c r="G102" i="2"/>
  <c r="H101" i="2"/>
  <c r="I101" i="2" s="1"/>
  <c r="G101" i="2"/>
  <c r="H97" i="2"/>
  <c r="H96" i="2"/>
  <c r="I96" i="2" s="1"/>
  <c r="G96" i="2"/>
  <c r="H91" i="2"/>
  <c r="G91" i="2"/>
  <c r="H90" i="2"/>
  <c r="H92" i="2" s="1"/>
  <c r="G90" i="2"/>
  <c r="H85" i="2"/>
  <c r="G85" i="2"/>
  <c r="I84" i="2"/>
  <c r="H84" i="2"/>
  <c r="G84" i="2"/>
  <c r="H79" i="2"/>
  <c r="I79" i="2" s="1"/>
  <c r="I80" i="2" s="1"/>
  <c r="G79" i="2"/>
  <c r="H74" i="2"/>
  <c r="I74" i="2" s="1"/>
  <c r="G74" i="2"/>
  <c r="H69" i="2"/>
  <c r="I69" i="2" s="1"/>
  <c r="J69" i="2" s="1"/>
  <c r="G69" i="2"/>
  <c r="H68" i="2"/>
  <c r="G68" i="2"/>
  <c r="I63" i="2"/>
  <c r="I64" i="2" s="1"/>
  <c r="H63" i="2"/>
  <c r="G63" i="2"/>
  <c r="H58" i="2"/>
  <c r="I58" i="2" s="1"/>
  <c r="I59" i="2" s="1"/>
  <c r="G58" i="2"/>
  <c r="H53" i="2"/>
  <c r="I53" i="2" s="1"/>
  <c r="I54" i="2" s="1"/>
  <c r="G53" i="2"/>
  <c r="H48" i="2"/>
  <c r="I48" i="2" s="1"/>
  <c r="J48" i="2" s="1"/>
  <c r="G48" i="2"/>
  <c r="H47" i="2"/>
  <c r="I47" i="2" s="1"/>
  <c r="J47" i="2" s="1"/>
  <c r="G47" i="2"/>
  <c r="H46" i="2"/>
  <c r="I46" i="2" s="1"/>
  <c r="J46" i="2" s="1"/>
  <c r="G46" i="2"/>
  <c r="H45" i="2"/>
  <c r="G45" i="2"/>
  <c r="I40" i="2"/>
  <c r="J40" i="2" s="1"/>
  <c r="H40" i="2"/>
  <c r="G40" i="2"/>
  <c r="H39" i="2"/>
  <c r="I39" i="2" s="1"/>
  <c r="J39" i="2" s="1"/>
  <c r="G39" i="2"/>
  <c r="H38" i="2"/>
  <c r="I38" i="2" s="1"/>
  <c r="J38" i="2" s="1"/>
  <c r="G38" i="2"/>
  <c r="H37" i="2"/>
  <c r="G37" i="2"/>
  <c r="H32" i="2"/>
  <c r="I32" i="2" s="1"/>
  <c r="G32" i="2"/>
  <c r="H27" i="2"/>
  <c r="I27" i="2" s="1"/>
  <c r="G27" i="2"/>
  <c r="H22" i="2"/>
  <c r="I22" i="2" s="1"/>
  <c r="J22" i="2" s="1"/>
  <c r="G22" i="2"/>
  <c r="H21" i="2"/>
  <c r="G21" i="2"/>
  <c r="H20" i="2"/>
  <c r="H23" i="2" s="1"/>
  <c r="G20" i="2"/>
  <c r="H15" i="2"/>
  <c r="G15" i="2"/>
  <c r="H14" i="2"/>
  <c r="G14" i="2"/>
  <c r="I13" i="2"/>
  <c r="H13" i="2"/>
  <c r="G13" i="2"/>
  <c r="H8" i="2"/>
  <c r="I8" i="2" s="1"/>
  <c r="G8" i="2"/>
  <c r="H7" i="2"/>
  <c r="I7" i="2" s="1"/>
  <c r="G7" i="2"/>
  <c r="H6" i="2"/>
  <c r="I6" i="2" s="1"/>
  <c r="G6" i="2"/>
  <c r="H5" i="2"/>
  <c r="I5" i="2" s="1"/>
  <c r="G5" i="2"/>
  <c r="J15" i="2" l="1"/>
  <c r="I20" i="2"/>
  <c r="I21" i="2"/>
  <c r="J21" i="2" s="1"/>
  <c r="J112" i="2"/>
  <c r="J113" i="2" s="1"/>
  <c r="J153" i="2"/>
  <c r="J159" i="2"/>
  <c r="J175" i="2"/>
  <c r="J177" i="2" s="1"/>
  <c r="J196" i="2"/>
  <c r="J197" i="2" s="1"/>
  <c r="J216" i="2"/>
  <c r="J217" i="2" s="1"/>
  <c r="J107" i="2"/>
  <c r="J108" i="2" s="1"/>
  <c r="J154" i="2"/>
  <c r="J191" i="2"/>
  <c r="J192" i="2" s="1"/>
  <c r="J211" i="2"/>
  <c r="J212" i="2" s="1"/>
  <c r="I15" i="2"/>
  <c r="J20" i="2"/>
  <c r="H41" i="2"/>
  <c r="H49" i="2"/>
  <c r="H70" i="2"/>
  <c r="I90" i="2"/>
  <c r="I92" i="2" s="1"/>
  <c r="I91" i="2"/>
  <c r="J91" i="2" s="1"/>
  <c r="I124" i="2"/>
  <c r="J128" i="2"/>
  <c r="J129" i="2" s="1"/>
  <c r="J152" i="2"/>
  <c r="J155" i="2" s="1"/>
  <c r="I13" i="3"/>
  <c r="I14" i="3" s="1"/>
  <c r="J13" i="2"/>
  <c r="I14" i="2"/>
  <c r="J14" i="2" s="1"/>
  <c r="I37" i="2"/>
  <c r="J37" i="2" s="1"/>
  <c r="I45" i="2"/>
  <c r="J45" i="2" s="1"/>
  <c r="H54" i="2"/>
  <c r="J63" i="2"/>
  <c r="J64" i="2" s="1"/>
  <c r="H75" i="2"/>
  <c r="J84" i="2"/>
  <c r="I85" i="2"/>
  <c r="J85" i="2" s="1"/>
  <c r="J86" i="2" s="1"/>
  <c r="J90" i="2"/>
  <c r="I128" i="2"/>
  <c r="I129" i="2" s="1"/>
  <c r="J133" i="2"/>
  <c r="J134" i="2" s="1"/>
  <c r="I152" i="2"/>
  <c r="I155" i="2" s="1"/>
  <c r="J6" i="3"/>
  <c r="J7" i="3"/>
  <c r="I8" i="3"/>
  <c r="J8" i="3" s="1"/>
  <c r="J13" i="3"/>
  <c r="J14" i="3" s="1"/>
  <c r="J5" i="3"/>
  <c r="H9" i="3"/>
  <c r="I103" i="2"/>
  <c r="I148" i="2"/>
  <c r="I186" i="2"/>
  <c r="I9" i="2"/>
  <c r="I118" i="2"/>
  <c r="J117" i="2"/>
  <c r="J118" i="2" s="1"/>
  <c r="I202" i="2"/>
  <c r="J201" i="2"/>
  <c r="J202" i="2" s="1"/>
  <c r="I226" i="2"/>
  <c r="J221" i="2"/>
  <c r="J226" i="2" s="1"/>
  <c r="J49" i="2"/>
  <c r="J41" i="2"/>
  <c r="I49" i="2"/>
  <c r="I75" i="2"/>
  <c r="J74" i="2"/>
  <c r="J75" i="2" s="1"/>
  <c r="I97" i="2"/>
  <c r="J96" i="2"/>
  <c r="J97" i="2" s="1"/>
  <c r="I139" i="2"/>
  <c r="J138" i="2"/>
  <c r="J139" i="2" s="1"/>
  <c r="I23" i="2"/>
  <c r="H9" i="2"/>
  <c r="J27" i="2"/>
  <c r="I41" i="2"/>
  <c r="J53" i="2"/>
  <c r="J54" i="2" s="1"/>
  <c r="H59" i="2"/>
  <c r="I68" i="2"/>
  <c r="H80" i="2"/>
  <c r="H103" i="2"/>
  <c r="H124" i="2"/>
  <c r="H148" i="2"/>
  <c r="H186" i="2"/>
  <c r="H207" i="2"/>
  <c r="J5" i="2"/>
  <c r="J6" i="2"/>
  <c r="J7" i="2"/>
  <c r="J8" i="2"/>
  <c r="H16" i="2"/>
  <c r="H28" i="2" s="1"/>
  <c r="J32" i="2"/>
  <c r="J58" i="2"/>
  <c r="J59" i="2" s="1"/>
  <c r="H64" i="2"/>
  <c r="J79" i="2"/>
  <c r="J80" i="2" s="1"/>
  <c r="H86" i="2"/>
  <c r="J101" i="2"/>
  <c r="J102" i="2"/>
  <c r="H108" i="2"/>
  <c r="J122" i="2"/>
  <c r="J123" i="2"/>
  <c r="H129" i="2"/>
  <c r="J143" i="2"/>
  <c r="J144" i="2"/>
  <c r="J145" i="2"/>
  <c r="J146" i="2"/>
  <c r="J147" i="2"/>
  <c r="H155" i="2"/>
  <c r="J182" i="2"/>
  <c r="J183" i="2"/>
  <c r="J184" i="2"/>
  <c r="J185" i="2"/>
  <c r="H192" i="2"/>
  <c r="J206" i="2"/>
  <c r="J207" i="2" s="1"/>
  <c r="H212" i="2"/>
  <c r="J16" i="2" l="1"/>
  <c r="J92" i="2"/>
  <c r="J23" i="2"/>
  <c r="I16" i="2"/>
  <c r="I28" i="2" s="1"/>
  <c r="I33" i="2" s="1"/>
  <c r="I86" i="2"/>
  <c r="J186" i="2"/>
  <c r="J103" i="2"/>
  <c r="I9" i="3"/>
  <c r="J9" i="3"/>
  <c r="H229" i="2"/>
  <c r="J9" i="2"/>
  <c r="J28" i="2" s="1"/>
  <c r="J33" i="2" s="1"/>
  <c r="J148" i="2"/>
  <c r="I70" i="2"/>
  <c r="J68" i="2"/>
  <c r="J70" i="2" s="1"/>
  <c r="J124" i="2"/>
  <c r="H33" i="2"/>
  <c r="J229" i="2" l="1"/>
</calcChain>
</file>

<file path=xl/sharedStrings.xml><?xml version="1.0" encoding="utf-8"?>
<sst xmlns="http://schemas.openxmlformats.org/spreadsheetml/2006/main" count="1209" uniqueCount="296">
  <si>
    <t>Lp.</t>
  </si>
  <si>
    <t>Opis wyrobu medycznego, parametry, cechy szczególne, rodzaj opakowania, ilość w opakowaniu jednostkowym.</t>
  </si>
  <si>
    <t>j.m.</t>
  </si>
  <si>
    <t>1.</t>
  </si>
  <si>
    <t>op.</t>
  </si>
  <si>
    <t>2.</t>
  </si>
  <si>
    <t>3.</t>
  </si>
  <si>
    <t>4.</t>
  </si>
  <si>
    <t>Część 3.</t>
  </si>
  <si>
    <t>Wyroby medyczne różne.</t>
  </si>
  <si>
    <t xml:space="preserve">Ilość </t>
  </si>
  <si>
    <t>Cena  jedn. netto w PLN</t>
  </si>
  <si>
    <t>szt.</t>
  </si>
  <si>
    <t>5.</t>
  </si>
  <si>
    <t>Razem netto w zł.</t>
  </si>
  <si>
    <t>Część 7.</t>
  </si>
  <si>
    <t>6.</t>
  </si>
  <si>
    <t>Część 12.</t>
  </si>
  <si>
    <t>Część 15.</t>
  </si>
  <si>
    <t>Część 17.</t>
  </si>
  <si>
    <t>Część 21.</t>
  </si>
  <si>
    <t>Część 24.</t>
  </si>
  <si>
    <t xml:space="preserve">Część 32. </t>
  </si>
  <si>
    <t xml:space="preserve">Część 33. </t>
  </si>
  <si>
    <t>Część 25.</t>
  </si>
  <si>
    <t>PRÓBKI</t>
  </si>
  <si>
    <t>7.</t>
  </si>
  <si>
    <t>Część 1.</t>
  </si>
  <si>
    <t>op. / 100 szt.</t>
  </si>
  <si>
    <t>8.</t>
  </si>
  <si>
    <t>9.</t>
  </si>
  <si>
    <t>Część 2.</t>
  </si>
  <si>
    <t>Część 4.</t>
  </si>
  <si>
    <t>Część 5.</t>
  </si>
  <si>
    <t>Kranik trójdrożny i kranik trójdrożny z przedłużaczem.</t>
  </si>
  <si>
    <t>Igła iniekcyjna jałowa</t>
  </si>
  <si>
    <t>op./     10szt.</t>
  </si>
  <si>
    <t>Bezigłowy port dostepu naczyniowego.</t>
  </si>
  <si>
    <t>Układ oddechowy do resuscytacji noworodka do stanowiska do resuscytacji Panda. Zestaw infuzyjny do pompy PLUM</t>
  </si>
  <si>
    <t>op./ 2 szt.</t>
  </si>
  <si>
    <t>Aerozol do usuwania przylepca. Opatrunek z jonami srebra.</t>
  </si>
  <si>
    <t>Część 10.</t>
  </si>
  <si>
    <t>Razem zł.</t>
  </si>
  <si>
    <t>Żel poślizgowy sterylny.</t>
  </si>
  <si>
    <t>Sterylny żel poślizgowy, lubrykant, wyprodukowany na bazie wody, odtłuszczony, bezzapachowy i bezbarwny, nie powoduje podrażnień, przeznaczony do cewnikowania pęcherza moczowego, wymiany cewników, rurek intubacyjnych i tracheostomijnych, a także zabegów endoskopowych, pakowany pojedynczo, saszetka 5 g op. 150 szt.</t>
  </si>
  <si>
    <t>Optilube wyrób medyczny</t>
  </si>
  <si>
    <t>szt</t>
  </si>
  <si>
    <t>Część 18.</t>
  </si>
  <si>
    <t>Część 19.</t>
  </si>
  <si>
    <t>Kaniule donosowe do aparatu do wysokich przepływów Vapotherm</t>
  </si>
  <si>
    <t>(nr kat. NM-271-T265-001)</t>
  </si>
  <si>
    <t xml:space="preserve"> (nr kat. NM-271-T265-002)</t>
  </si>
  <si>
    <t xml:space="preserve"> (nr kat. NM-271-T435-001)</t>
  </si>
  <si>
    <t xml:space="preserve"> (nr kat. NM-271-T635-003)</t>
  </si>
  <si>
    <t>(nr kat.Dallop  MA-271TNMU-001 i 002)</t>
  </si>
  <si>
    <t>Siatki i taśmy do leczenia zaburzeń statyki narządów płciowych metodą minimalnie inwazyjną.</t>
  </si>
  <si>
    <t>ABSTack15</t>
  </si>
  <si>
    <t>VLOCM2115</t>
  </si>
  <si>
    <t>LigaSure LF3225</t>
  </si>
  <si>
    <t>Część 22.</t>
  </si>
  <si>
    <t>Kranik trójdrożny kompatybilny ze strzykawkami, cewnikami i pozostałymi akcesoriami do żywienia enteralnego, jałowy, pokrętło trójramienne, obracane w zakresie 360˚, dwa zakończenia męskie i jedno zakończenie żeńskie, bez lateksu, bez DEHP, kolor fioletowy. Pakowany pojedynczo.</t>
  </si>
  <si>
    <t>Dren do pobierania leków  z fiolek i ampułek, kompatybilny z systemem do żywienia enteralnego noworodków, sterylny, długość ok. 5 cm, zakończenie męskie, kolor fioletowy. Pakowany pojedynczo.</t>
  </si>
  <si>
    <t>Razem  w zł.</t>
  </si>
  <si>
    <t>LeaderFlex 1212.04-1212.20</t>
  </si>
  <si>
    <t>Muliticarth 2 157.064</t>
  </si>
  <si>
    <t>Cewniki do wkłuć centralnych dla noworodków jedno- i dwuświatłowy katater moczowodowy dla noworodków.</t>
  </si>
  <si>
    <t>Zestawy jednorazowe do ciągłej terapii nerkozastępczej do aparatu Prismaflex. Linia do podaży wapnia. Zestaw do eliminacji CO2.</t>
  </si>
  <si>
    <t>zestaw</t>
  </si>
  <si>
    <t>Prismaflex ST100, ST150</t>
  </si>
  <si>
    <t>Oxiris S</t>
  </si>
  <si>
    <t>Prismaflex Ca</t>
  </si>
  <si>
    <t>Prismaflex Tpe 1000 i Tpe 2000</t>
  </si>
  <si>
    <t>* Zamawiający zastrzega sobie prawo swobodnego wyboru pomiędzy zestawami o różnych wielkościach filtra</t>
  </si>
  <si>
    <t>Część 29.</t>
  </si>
  <si>
    <t>Akcesoria do filtracji i do nawilżania stosowane w anestezji i intensywnej terapii. Zestawy do nebulizacji leków.</t>
  </si>
  <si>
    <t xml:space="preserve">Część 31. </t>
  </si>
  <si>
    <t>Razem wartość:</t>
  </si>
  <si>
    <t>Akcesoria do żywienia enteralnego dla nowrodków. Akcesoria do sporządzania leków do podania enteralnego*.</t>
  </si>
  <si>
    <t xml:space="preserve">* wszystkie akcesoria z pozycji 1-9 wzajemnie ze sobą współpracujące bez koniecznosci użycia dodatkowych produktów a każdy z nich stanowi element  tego samego systemu do przegotowania </t>
  </si>
  <si>
    <t xml:space="preserve">dotyczące systemów żywienia dojelitowego obejmujących zestawy do podawania dojelitowego, dojelitowe zestawy infuzyjne, strzykawki dojelitowe, cewniki do żywienia dojelitowego i akcesoria dojelitowe.  </t>
  </si>
  <si>
    <t>Kompres gazowy sterylny z gazy opatrunkowej bielonej, 17-nt. 16 warstwowe, rozmiar 10cm x 10cm z podwijanymi do wewnątrz brzegami, z nitką Rtg opakowanie do stosowania na sali operacyjnej op.10 szt.</t>
  </si>
  <si>
    <t>Linia do podaży wapnia kompatybilna z zestawami do CRRT z poz. 1. i 2.  do urządzenia Prismaflex Control Unit, do przeprowadzania zabiegów cytynianowo-wapniowych metodą antykoagulacji, dren PCV, wolny od DEHP, łączniki Luer-lock po obu stronach, z zatyczkami, zawór bezpieczeństwa, zacisk na drenie, jednorazowego użytku, sterylna, pakowana pojedynczo.</t>
  </si>
  <si>
    <t>Narzędzie do fuzji tkankowej-elektroda (nakładka)o długości 25mm jednorazowego użytku z przewodem, sterylna, zatrzaskowa, wpinana do wielorazowych kleszczyków do zamykania/rozdzielania dla procedur otwartych. Narzędzie o długości 25cm, zagięte pod katem 34 stopni, kompatybilne z systemem zamykania naczyń w technologii LigaSure, dedykowane do naczyń o średnicy do 7mm, włącznie z nożem wbudowanym w elektrodę. Długość linii cięcia 22,3mm</t>
  </si>
  <si>
    <t>Narzędzie do fiksacji permanentnej- urządzenie jednorazowego użytku, do mocowania siatek z wchłanialnymi klamrami/wkrętami, do stosowania w zabiegach laparoskopowych. Długość 36cm, średnica 5mm, czas wchałaniania zszywek ok. 12 m-cy, 15 zszywek/wkrętów w instrumencie.</t>
  </si>
  <si>
    <t>Opatrunek o działaniu bakteriobójczym typu Aquacel Ag Hydrofiber (lub równoważny) na rany głębokie, zagrożone infekcją, sterylny, zbudowany z włókien karboksymetylocelulozy sodowej z dodatkiem 1,2% jonów srebra, rekomendowany maksymalny czas pozostawienia na ranie do 7 dni rozmiar:10cm x 10cm op. 1 szt.</t>
  </si>
  <si>
    <t>Opatrunek o działaniu bakteriobójczym typu Aquacel Ag Hydrofiber (lub równoważny) na rany głębokie, zagrożone infekcją, sterylny, zbudowany z włókien karboksymetylocelulozy sodowej z dodatkiem 1,2% jonów srebra, rekomendowany maksymalny czas pozostawienia na ranie do 7 dni rozmiar: 5cm x 5cm op. 1 szt.</t>
  </si>
  <si>
    <t>Kaniula dotętnicza z zaworem odcinającym ze skrzydełkami do inwazyjnego pomiaru ciśnienia tętniczego oraz do pobierania próbek krwi tętniczej, rozmiar 20G x 1,1mm x 45mm, cewnik kaniuli wykonany z teflonu, zawór odcinający on/off w kolorze czerwonym, sterylna z końcówką Luer-lock, pakowana pojedynczo</t>
  </si>
  <si>
    <t>Kateter moczowodowy, zakończenie proste typu Nelaton, rozmiar 4F długość 70 cm z końcówką zamkniętą oraz z dwoma otworami bocznymi drenującymi, sterylny, do czasowego drenażu zewnętrznego dróg moczowych oraz do wykonywania kontrastowych badań radiologicznych układu moczowodowego wykonany z miękkiego, plastycznego materiału jakości medycznej, posiada sklalę oraz znacznik widoczny w promieniach RtG, wyposażony w stalowy prowadnik, ułatwiający wprowadzenie oraz łącznik do strzykawki, pakowany pojedynczo po 1 szt. w podwójne opakowanie</t>
  </si>
  <si>
    <t xml:space="preserve">Rurka ustno gardłowa Guedela dla noworodków i dorosłych, jednorazowego użytku, sterylna, o chrakterystycznym anatomicznym wygięciu, który pozwala na udrożnienie górnych dróg oddechowych, z blokerem zgryzu,  dostępna w 8 rozmiarach o długości od 40mm do 110mm (co 10mm), rozmiar kodowany kolorem zgodnie z ISO, gładko zaokrąglone krawędzie, wykonana z medycznego PVC lub innego materiału medycznego bez zawartości lateksu i ftalanów, pakowana pojedynczo. </t>
  </si>
  <si>
    <t>Krótka linia do przygotowania i podaży leków cytostatycznych w systemie zamkniętym, dren bursztynowy wykonany z poliuretanu lub innego elastycznego materiału, bez zawartości lateksu kauczuku nauturalnego, PVC i DEHP. Średnica wewnętrzna drenu 3mm±1mm, długość 38-41cm do podłączania do linii infuzyjnej. Na drenie jeden bezigłowy port LuerLock bez nakrętki, do dostrzykiwania leków, z gładką i płaską powierzchnią do dezynfekcji, membrana portu zamyka się samoczynnie po odłączeniu strzykawki, połączenie LuerLock trwałe, bezpieczne i szczelne (strzykawka/ korek LuerLock nie odkręca się samoczynnie), bezigłowy port umiejscowiony na drenie w sposób gwarantujący łatwy i bezkolizyjny dostęp nawet przy zastosowaniu strzykawek o dużych pojemnościach ( tzn.  dostęp bezigłowy LuerLock- nie może być przysłoniety przez dren lub inne elementy tego zestawu co pozwala na uniknięcie przypadkowego kontaktu i zachowanie warunków aseptyki w trakcie pracy). Ponadto dren wyposażony w zastawkę antyzwrotną oraz kolec biorczy z odpowietrznikiem z filtrem bakteryjnym oraz minimum jeden zacisk zamykający światło drenu, koniec dystalny drenu ze złączem LuerLock, zabezpieczony nakładką/ nakrętką z filtrem hydrofobowym, zapobiegającym wydostawaniu się płynu podczas wypełniania. Dren zgodny ze standardem NIOSH. Zestaw jednorazowego użytku, sterylny, pakowany pojedynczo.</t>
  </si>
  <si>
    <t>Stawka VAT</t>
  </si>
  <si>
    <t>Cena  jedn. brutto w PLN</t>
  </si>
  <si>
    <t>wartość pozycji netto w PLN</t>
  </si>
  <si>
    <t>kwota Vat</t>
  </si>
  <si>
    <t>wartość brutto w PLN</t>
  </si>
  <si>
    <r>
      <t xml:space="preserve">Krótka linia do przygotowania i podaży leków cytostatycznych w systemie zamkniętym, </t>
    </r>
    <r>
      <rPr>
        <b/>
        <sz val="9"/>
        <rFont val="Arial"/>
        <family val="2"/>
        <charset val="238"/>
      </rPr>
      <t>z filtrem 0,2µm do przygotowania leku typu Paklitaxel</t>
    </r>
    <r>
      <rPr>
        <sz val="9"/>
        <rFont val="Arial"/>
        <family val="2"/>
        <charset val="238"/>
      </rPr>
      <t>, dren wykonany z poliuretanu lub innego elastycznego materiału, bez zawartości lateksu kauczuku nauturalnego, PVC i DEHP. Średnica wewnętrzna drenu 3mm±1mm, długość 40-55cm do podłączania do linii infuzyjnej. Na drenie jeden bezigłowy port LuerLock bez nakrętki, do dostrzykiwania leków, z gładką i płaską powirzchnią do dezynfekcji, dostęp zamyka się samoczynnie po odłączeniu strzykawki, połączenie LuerLock trwałe, bezpieczne i szczelne (strzykawka/ korek LuerLock nie odkręca się samoczynnie). bezigłowy port  umiejscowiony na drenie w sposób gwarantujący łatwy i bezkolizyjny dostęp do zaworu nawet przy zastosowaniu strzykawek o dużych pojemnościach ( tzn.  dostęp bezigłowy LuerLock- nie może być przysłoniety przez dren lub inne elementy tego zestawu co pozwala na uniknięcie przypadkowego kontaktu i zachowanie warunków aseptyki w trakcie pracy). Ponadto dren wyposazony w zastawkę antyzwrotną oraz kolec biorczy z odpowietrznikiem z filtrem bakteryjnym i minimum jeden zacisk zamykający światło drenu, koniec dystalny drenu ze złączem LuerLock, zabezpieczony nakładką/ nakrętką z filtrem hydrofobowym, zapobiegającym wydostawaniu się płynu podczas wypełniania. Dren zgodny ze standardem NIOSH. Zestaw jednorazowego użytku, sterylny, pakowany pojedynczo.</t>
    </r>
  </si>
  <si>
    <r>
      <t xml:space="preserve">Zestaw infuzyjny wielodrożny z </t>
    </r>
    <r>
      <rPr>
        <b/>
        <sz val="9"/>
        <rFont val="Arial"/>
        <family val="2"/>
        <charset val="238"/>
      </rPr>
      <t>trzema bezigłowymi dostępami LuerLock</t>
    </r>
    <r>
      <rPr>
        <sz val="9"/>
        <rFont val="Arial"/>
        <family val="2"/>
        <charset val="238"/>
      </rPr>
      <t xml:space="preserve"> bez nakrętek, do grawitacyjnej  podaży leków cytotoksycznych w systemie zamkniętym. Dren bursztynowy, wykonany z poliuretanu lub innego elastycznego materiału, bez zawartości lateksu kauczuku naturalnego, PVC i DEHP.  Długość zestawu 180-195cm. W skład zestawu wchodzi: kolec biorczy, zabezpieczony nasadką, wyposażony w odpowietrznik z filtrem bakteryjnym, zacisk zatrzaskowy zamykający światło drenu, zacisk rolkowy, dwa porty LuerLock bezigłowe z membraną, z gładką i płaską powierzchnią do dezynfekcji, umiejscowione nad komorą kroplową, do podłączania krótkich linii z przygotowanym lekiem cytotoksycznym, trzeci port LuerLock bezigłowy z membraną od strony pacjenta do wielokrotnej aktywacji, bez nakrętki- do podaży bolusa, komora kroplowa z filtrem 15</t>
    </r>
    <r>
      <rPr>
        <sz val="9"/>
        <rFont val="Czcionka tekstu podstawowego"/>
        <charset val="238"/>
      </rPr>
      <t>µ</t>
    </r>
    <r>
      <rPr>
        <sz val="9"/>
        <rFont val="Arial"/>
        <family val="2"/>
        <charset val="238"/>
      </rPr>
      <t>m, zastawka antyzwrotna. Koniec dystalny drenu ze złączem LuerLock, zabezpieczony nakładką/ nakrętką z filtrem hydrofobowym, zapobiegającym wydostawaniu się płynu podczas wypełniania. Dren zgodny ze standardem NIOSH. Zestaw jednorazowego użytku, sterylny, pakowany pojedynczo, kompatybilny z drenami do przygotowania leków cytostatycznych z poz. 1. i 2.  op. 1 szt.</t>
    </r>
  </si>
  <si>
    <r>
      <t xml:space="preserve">Zestaw infuzyjny wielodrożny z </t>
    </r>
    <r>
      <rPr>
        <b/>
        <sz val="9"/>
        <rFont val="Arial"/>
        <family val="2"/>
        <charset val="238"/>
      </rPr>
      <t>pięcioma bezigłowymi dostępami LuerLock</t>
    </r>
    <r>
      <rPr>
        <sz val="9"/>
        <rFont val="Arial"/>
        <family val="2"/>
        <charset val="238"/>
      </rPr>
      <t xml:space="preserve"> bez nakrętek, do grawitacyjnej  podaży leków cytotoksycznych w systemie zamkniętym. Dren bursztynowy, wykonany z poliuretanu lub innego elastycznego materiału, bez zawartości lateksu kauczuku naturalnego, PVC i DEHP.  Długość zestawu 188-195cm. W skład zestawu wchodzi: kolec biorczy, zabezpieczony nasadką, wyposażony w odpowietrznik z filtrem bakteryjnym, zacisk zatrzaskowy zamykający światło drenu, zacisk rolkowy, cztery porty LuerLock bezigłowe z membraną, z gładką i płaską powierzchnią do dezynfekcji, umiejscowione nad komorą kroplową, do podłączania krótkich linii z przygotowanym lekiem cytotoksycznym, piąty port LuerLock bezigłowy z membraną od strony pacjenta do wielokrotnej aktywacji, bez nakrętki- do podaży bolusa, komora kroplowa z filtrem 15</t>
    </r>
    <r>
      <rPr>
        <sz val="9"/>
        <rFont val="Czcionka tekstu podstawowego"/>
        <charset val="238"/>
      </rPr>
      <t>µ</t>
    </r>
    <r>
      <rPr>
        <sz val="9"/>
        <rFont val="Arial"/>
        <family val="2"/>
        <charset val="238"/>
      </rPr>
      <t>m, zastawka antyzwrotna. Koniec dystalny drenu ze złączem LuerLock, zabezpieczony nakładką/ nakrętką z filtrem hydrofobowym, zapobiegającym wydostawaniu się płynu podczas wypełniania. Dren zgodny ze standardem NIOSH. Zestaw jednorazowego użytku, sterylny, pakowany pojedynczo, kompatybilny z drenami do przygotowania leków cytostatycznych z poz. 1. i 2.  op. 1 szt.</t>
    </r>
  </si>
  <si>
    <t>NEU 2030BLI, MFX2300EV, Ref: 011-H1225</t>
  </si>
  <si>
    <t>NEU 2030SLI, MFX2302EV, Ref: 011-H1922</t>
  </si>
  <si>
    <t>REU 4200DEI, Ref: 011-H1286, MFX2312E</t>
  </si>
  <si>
    <t>REU 6200DEI, Ref: 011-H1208, MFX2310EV</t>
  </si>
  <si>
    <t>Barwne oznaczniki chirurgiczne do odciągania i podtrzymania narządów podczas operacji, wytwarzane z włókien poliestrowych lub silikonowych o krwędziach zwiniętych do wewnątrz, sterylne, kolor żółty- dedykowane do moczowodów, rozmiar 2,5x1,2 mm długość 900 mm lub 2x450 mm op. 10 szt.</t>
  </si>
  <si>
    <t>Cewnik urologiczny z zakończeniem typu Pezzer długość 35-40cm rozmiar: CH32, CH34, CH36, sterylny, leteksowy silikonowany , samoutrzymujący się, prosty z zakończeniem w postaci główki z 2-3  otworami, do drenażu moczu u osób po zabiegach operacyjnych, pakowany pojedynczo op. 1 szt.</t>
  </si>
  <si>
    <t xml:space="preserve">Cewnik urologiczny Foleya dwudrożny silikonowany rozmiar 6Fr balon 3-5ml długość 27cm, 12Fr balon 5-10ml długość 40cm,  sterylny, balon mocny, symetryczny, wypełniający się równomiernie od początku wypełniania, atraumatyczna, lekko zaoblona końcówka. Cewnik wykonany z lateksu pokrytego silikonem. Cewnik posiada kod barwny oznaczajacy rozmiar. Pakowany pojedynczo op. 1 szt. </t>
  </si>
  <si>
    <t xml:space="preserve">Cewnik urologiczny z zakończeniem typu Nelaton, sterylny rozmiary: 10Ch-20Ch, długość 40cm, prosty, z otworami bocznymi, zaoblony, gładki koniec, wykonany z miękkniego i elastycznego PCV o jakości medycznej, nasadka barwna, odpowiednia dla rozmiaru, pakowany pojedynczo. </t>
  </si>
  <si>
    <t>Cewniki urologiczne. Katetery moczowodowe dla dorosłych.</t>
  </si>
  <si>
    <t>Kanka doodbytnicza sterylna, rozmiar 24CH x 400mm i 16CH x 200mm  wykonana z elastycznego PCV jakości medycznej, powierzchnia satynowa, końcówki zaoblone. Pakowana pojedynczo.</t>
  </si>
  <si>
    <t>Zgłębnik żołądkowy długość min. 1050 mm rozmiar 14Fr, 16Fr i 18Fr kodowany kolorystycznie na łączniku, znaczniki głębokości na 50, 60 i 70cm od końca dystalnego, wykonany z miękkiego PCV bez zawartości lateksu i DEHP, odpornego na zgięcia i skręcanie się, sterylny, atraumatyczna, zaoblona, koniec dystalny, lekko zaokrąglony, zamknięty, otwory boczne o łagodnych krawędziach, pakowany pojedynczo.</t>
  </si>
  <si>
    <t>Kaniula dotętnicza z zaworem.</t>
  </si>
  <si>
    <t>Flo Switch</t>
  </si>
  <si>
    <t>Igły do portów naczyniowych</t>
  </si>
  <si>
    <t>Zestaw infuzyjny, uniwersalny do przetoczeń leków wrażliwych na światło (bursztynowy) do pomp infuzyjnych PLUM A+; Lifecare 5000, sterylny. Długość 272cm. Filtr powietrza 3µm, filtr w linii 15µm, kaseta 3,5ml, 20kropli/ml. Port do podłączenia drugiego kanału. Pakowany pojedynczo.</t>
  </si>
  <si>
    <t xml:space="preserve">Przedłużacz "T" z końcówką żeńską, z adapterem SL z końcówką męską, długość całkowita 13cm z łącznikiem, objetość wypełnienia 0,5ml, średnica zewn. 2,13mm, średnica wewn. 1,37mm, zacisk na drenie, port do dodatkowych wstrzyknięć, końcówka LuerLock, sterylny, pakowany pojedynczo. </t>
  </si>
  <si>
    <t>Kranik trójdrożny, sterylny, jednorazowego użytku: dwie końcówki LuerLock żeńskie  i jedna końcówka LuerLock męska. Dwa wejścia kranika zabezpieczone nakrętkami, jedno nasadką, pokrętło obracane osiowo i promieniście w zakresie 360˚. Bez lateksu, obudowa przezroczysta, bezwzględnie szczelna, zarówno przy niskich i wysokich ciśnieniach przepływu, gwarantująca zamknięty system do podawania leków i płynów przy wielokrotnej regulacji przepływu, pakowany pojedynczo.</t>
  </si>
  <si>
    <t>Igła do cystoskopowego ostrzykiwania ścian pęcherza.</t>
  </si>
  <si>
    <t>Igła iniekcyjna do cystoskopowego ostrzykiwania ścian pęcherza typu injeTAK (lub równoważna), do podawania botoksu rozmiar igły 23G, długość 70cm do cystoskopów gietkich, długich. Chowana   igła   z   regulowaną   końcówką do wysunięcia na 0, 2, 3, 4, i 5mm w zależności od grubości ścian pęcherza, stożkowa końcówka igły zaprojektowana, by minimalizować siłę potrzebną do wkłucia, łatwa   w   użyciu, ergonomiczna budowa pozwala na łatwą regulację jedną  ręką. Współpracuje ze sztywnymi cystoskopami. Sterylna, jednorazowego użytku. Pakowana po 2 szt.</t>
  </si>
  <si>
    <t>P. Liwerska</t>
  </si>
  <si>
    <t>op./ 150 szt.</t>
  </si>
  <si>
    <t>Wymiennik ciepła i wilgoci dla dorosłych, sterylny, jednorazowgo użytku, celulozowy lub piankowy dla pacjentów z tracheostomią, z portem do podawania tlenu, wymiennik umożliwia ogrzewanie i nawilżanie wdychanych gazów, z zamykanym portem do odsysania i pobierania próbek, wydajność nawilżenia co najmniej 24 mg przy Vt500, masa poniżej 10g, przestrzeń martwa ok. 16ml, złącza 15F</t>
  </si>
  <si>
    <t>tracheolife II 353/19004 lub carere CRR402HT</t>
  </si>
  <si>
    <t>Barierbac S 350/5879/ Carere CRR403BF</t>
  </si>
  <si>
    <t>Zestaw do nebulizacji leków.</t>
  </si>
  <si>
    <t>Zestaw do nebulizacji, jednorazowego użytku, skład: nebulizator do aerozoloterapii pojemnik skalowany z  trójnikiem „T”, ustnikiem i odpornym na zgniatanie przewodem tlenowym dł. 210-213 cm – nie zawiera lateksu, pakowany pojedynczo</t>
  </si>
  <si>
    <t>Igła iniekcyjna, jałowa rozmiary: 25G (0,5x25mm)-pomarańczowa, 23G ( 0,6x30-32mm) – niebieska,  22G (0,7 x 30-32mm) czarna, 21G (0,8x40 mm) – zielona , 20G (0,9x40mm)- żółta , 19G (1,1x40mm) – kremowa, 18G (1,2x40mm)- różowa, wykona ze stali nierdzewnej, ostrze standardowe możliwość podłączenia do złącznika Luer lub Luer Lck. Osłonka i nasadka wykonana z polipropylenu (dopuszczamy osłonkę polietylenową). Końcówka igły ostrzona w trzech płaszczyznach. Powierzchnia pokryta środkiem poślizgowym (silikon) Nasadki barwione zgodnie z kodem ISO ułatwiające szybkie rozpoznanie igły. Opakowanie typu blister-pack. Nietoksyczna, niepirogenna. Sterylizowana tlenkiem etylenu. Op/ 100 szt</t>
  </si>
  <si>
    <t>Kranik trójdrożny z przedłużaczem, sterylny, jednorazowego użytku: dwie końcówki LuerLock żeńskie z nakrętkami trzecia końcówka zakończona drenem-przedłużaczem o długości 7-10cm zamkniętym nakrętką, z optycznie zaznaczonym kierunkiem przepływu w formie strzałki,  pokrętło obracane osiowo i promieniście w zakresie 360˚. Bez lateksu, obudowa przezroczysta, bezwzględnie szczelna, zarówno przy niskich i wysokich ciśnieniach przepływu, gwarantująca zamknięty system do podawania leków i płynów przy wielokrotnej regulacji przepływu, pakowany pojedynczo.</t>
  </si>
  <si>
    <t>Lignina biała arkusze 400mm x 600mm, wyrób medyczny op. 5kg</t>
  </si>
  <si>
    <t>Cewniki do karmienia enteralnego sterylne, rozmiar 5 Fr, 6Fr i 8Fr długość min. 90 cm, wykonane z PVC bez DEHP, bez lateksu, z linią RTG, skala od 5cm do co najmniej 25cm, z podziałką- opisem co 1cm. Koncówka proksymalna cewnika zaoblona, z otworami bocznymi, naprzemianległymi, odcinek dystalny cewnika zakończony zatyczką. Do użycia przez minimum 3 dni. Opakowanie typu papier folia. Pakowane pojedynczo.</t>
  </si>
  <si>
    <t xml:space="preserve">Kaniule donosowe jednorazowego użytku przystosowane do terapii tlenowej do przepływów w zakresie 1-8L/min, do współpracy z aparatem Vapotherm Precision Flow. Wykonana z PCV, o przekroju 1,5mm-1,8mm, w zestawie adapter tlenowy 15mm. Końcówki donosowe miękkie, zakrzywione anatomicznie, wykonane z PCV, kształt  stożkowy, co gwarantuje optymalny strumień gazów wdechowych w otwartym systemie oddychania. Rozmiary kodowane kolorystycznie, określone odległością miedzy noskami/ i średnicą: wcześniacza żółta- poniżej 1000g  ( 2,0mm/0,5mm),neonatologiczna(noworodkowa) biała-poniżej 1200g (4,0mm/1mm), niemowlęca niebieska- poniżej 1500g (6mm/1,5mm), pediatryczna zielona- powyżej 1500g (8mm/2mm), nie zawiera lateksu, DEHP. Pakowana pojedynczo. </t>
  </si>
  <si>
    <r>
      <t xml:space="preserve">Dreny do przygotowania i </t>
    </r>
    <r>
      <rPr>
        <sz val="9"/>
        <color rgb="FFFF0000"/>
        <rFont val="Arial"/>
        <family val="2"/>
        <charset val="238"/>
      </rPr>
      <t xml:space="preserve">podaży grawitacyjnej </t>
    </r>
    <r>
      <rPr>
        <sz val="9"/>
        <rFont val="Arial"/>
        <family val="2"/>
        <charset val="238"/>
      </rPr>
      <t>leków cytostatycznych.</t>
    </r>
  </si>
  <si>
    <r>
      <t>Igła do portów naczyniowych standardowych i niskoprofilowych, zagięta pod kątem 90</t>
    </r>
    <r>
      <rPr>
        <sz val="9"/>
        <rFont val="Czcionka tekstu podstawowego"/>
        <charset val="238"/>
      </rPr>
      <t>º</t>
    </r>
    <r>
      <rPr>
        <sz val="9"/>
        <rFont val="Arial"/>
        <family val="2"/>
        <charset val="238"/>
      </rPr>
      <t>, specjalnie zaprojektowany szlif igły (typu Hubera) zapewnia bezpieczną penetrację silikonowej membrany portu, nie powodując jej uszkodzenia, z okrągłą płytką mocującą lub elastycznymi skrzydełkami (gwarancja dobrego chwytu i stabilności), z drenem o długości 19-25cm</t>
    </r>
    <r>
      <rPr>
        <sz val="9"/>
        <rFont val="Czcionka tekstu podstawowego"/>
        <charset val="238"/>
      </rPr>
      <t>±</t>
    </r>
    <r>
      <rPr>
        <sz val="9"/>
        <rFont val="Arial"/>
        <family val="2"/>
        <charset val="238"/>
      </rPr>
      <t>10mm i zaciskiem, sterylna, do długotrwałych wlewów z lekami cytotoksycznymi, rozmiary: 19G, 20G i 22G długość kaniuli 15mm, 20mm i 25mm, nie zwiera lateksu i DEHP. Pakowana pojedynczo.</t>
    </r>
  </si>
  <si>
    <r>
      <t>Zamknięty bezigłowy port dostępu naczyniowego</t>
    </r>
    <r>
      <rPr>
        <sz val="9"/>
        <color rgb="FFFF0000"/>
        <rFont val="Czcionka tekstu podstawowego"/>
        <charset val="238"/>
      </rPr>
      <t xml:space="preserve"> </t>
    </r>
    <r>
      <rPr>
        <sz val="9"/>
        <rFont val="Czcionka tekstu podstawowego"/>
        <charset val="238"/>
      </rPr>
      <t xml:space="preserve">z </t>
    </r>
    <r>
      <rPr>
        <sz val="9"/>
        <color theme="1"/>
        <rFont val="Czcionka tekstu podstawowego"/>
        <charset val="238"/>
      </rPr>
      <t>silikonową membraną, sterylny. Wysokiej jakości membrana pozwala na wielokrotne użycie w kontakcie z krwią, lipidami, chemioterapeutykami gwaratnując jej całkowitą szczelność. Konstrukacja membrany umożliwia łatwe oczyszczanie i odkażanie przy użyciu nasączonego gazika, idealne dopasowanie membrany i obudowy zapobiega dostępowi powietrza i mikroorganizmów z otoczenia. Aktywacja membrany za pomoca koncówki Luer i LuerLock, dostęp zamyka się automatycznie po wyjęciu strzykawki. Długość</t>
    </r>
    <r>
      <rPr>
        <sz val="9"/>
        <rFont val="Czcionka tekstu podstawowego"/>
        <charset val="238"/>
      </rPr>
      <t xml:space="preserve"> ≤ 2,7cm</t>
    </r>
    <r>
      <rPr>
        <sz val="9"/>
        <color theme="1"/>
        <rFont val="Czcionka tekstu podstawowego"/>
        <charset val="238"/>
      </rPr>
      <t xml:space="preserve">, lekki, przeznaczony również dla pacjentów neonatologicznych, obudowa przejrzysta, bezbarwna, bezpośredni, prosty tor przepływu, stosowany do podawania lub pobierania leków, pobierania krwi, do infuzji ciągłej lub przerywanej. Nie zawiera lateksu i DEHP, dostosowany do użytku z krwią, tłuszczami oraz lekami cytotoksycznymi. Objętość wypełnienia  </t>
    </r>
    <r>
      <rPr>
        <sz val="9"/>
        <color theme="1"/>
        <rFont val="Ebrima"/>
        <charset val="238"/>
      </rPr>
      <t>&lt;</t>
    </r>
    <r>
      <rPr>
        <sz val="9"/>
        <color theme="1"/>
        <rFont val="Czcionka tekstu podstawowego"/>
        <charset val="238"/>
      </rPr>
      <t xml:space="preserve"> 0,1ml, prędkość przepływu min</t>
    </r>
    <r>
      <rPr>
        <sz val="9"/>
        <color rgb="FFFF0000"/>
        <rFont val="Czcionka tekstu podstawowego"/>
        <charset val="238"/>
      </rPr>
      <t xml:space="preserve">. </t>
    </r>
    <r>
      <rPr>
        <sz val="9"/>
        <rFont val="Czcionka tekstu podstawowego"/>
        <charset val="238"/>
      </rPr>
      <t>140ml/min</t>
    </r>
    <r>
      <rPr>
        <sz val="9"/>
        <color theme="1"/>
        <rFont val="Czcionka tekstu podstawowego"/>
        <charset val="238"/>
      </rPr>
      <t>, odporny na ciśnienie infuzyjne, niski wypływ zwrotny poniżej 0,03ml. Pakowany pojedynczo.</t>
    </r>
  </si>
  <si>
    <r>
      <t xml:space="preserve">Filtr elektrostatyczny bakteryjno-wirusowy z portem do kapnografii, sterylny, filtr niewielki o masie </t>
    </r>
    <r>
      <rPr>
        <sz val="9"/>
        <rFont val="Czcionka tekstu podstawowego"/>
        <charset val="238"/>
      </rPr>
      <t xml:space="preserve">≤ </t>
    </r>
    <r>
      <rPr>
        <sz val="9"/>
        <rFont val="Czcionka "/>
        <charset val="238"/>
      </rPr>
      <t>23g, skuteczność filtracji p/ bakteryjnej min. 99,999% i p/wirusowej 99,999%, zakres objętości 150-1500ml, bez wymiennika ciepła i wilgoci, membrana filtrująca wykonana z materiału hydrofobowego, czas stowania dla pojedynczego pacjenta do 24h. Złącza 22F/ 15M i 22M/ 15F. Pakowany pojedynczo.</t>
    </r>
  </si>
  <si>
    <r>
      <t xml:space="preserve">Siatka chirurgiczna z monofilamentowych włókien polipropylenowych z kowalencyjnie związaną powłoką zawierającą tytan, </t>
    </r>
    <r>
      <rPr>
        <b/>
        <sz val="9"/>
        <rFont val="Arial"/>
        <family val="2"/>
        <charset val="238"/>
      </rPr>
      <t>dwuramienna</t>
    </r>
    <r>
      <rPr>
        <sz val="9"/>
        <rFont val="Arial"/>
        <family val="2"/>
        <charset val="238"/>
      </rPr>
      <t xml:space="preserve"> do laparoskopowej plastyki dna miednicy, dedykowana do zabiegów metodą Dubuissona (LLS). Rozmiar 51,5cm x 9cm, wielkość oczek 1mm, gramatura 65g/m2, sterylna, pakowana pojedynczo. </t>
    </r>
  </si>
  <si>
    <r>
      <t xml:space="preserve">Siatka chirurgiczna z monofilamentowych włókien polipropylenowych z kowalencyjnie związaną powłoką zawierającą tytan </t>
    </r>
    <r>
      <rPr>
        <b/>
        <sz val="9"/>
        <rFont val="Arial"/>
        <family val="2"/>
        <charset val="238"/>
      </rPr>
      <t>dwuramienna z wydłużoną częścią centraln</t>
    </r>
    <r>
      <rPr>
        <sz val="9"/>
        <rFont val="Arial"/>
        <family val="2"/>
        <charset val="238"/>
      </rPr>
      <t>ą do laparoskopowej plastyki dna miednicy, dedykowana do zabiegów metodą Dubuissona (LLS) z przeznaczeniem do użycia u pacjentek po histerektomii. Długość 51,5cm, wielkość oczek 1mm, gramatura 65g/m2, sterylna, pakowana pojedynczo.</t>
    </r>
  </si>
  <si>
    <r>
      <t xml:space="preserve">Siatka chirurgiczna (z zestawem do aplikacji), wykonana z monofilamentowych włókien polipropylenowych z kowalencyjnie związaną powłoką zawierającą tytan (grubość warstwy tytanu ok. 30nm, gwarantowana elastyczność polimeru), </t>
    </r>
    <r>
      <rPr>
        <b/>
        <sz val="9"/>
        <rFont val="Arial"/>
        <family val="2"/>
        <charset val="238"/>
      </rPr>
      <t>czteroramienna</t>
    </r>
    <r>
      <rPr>
        <sz val="9"/>
        <rFont val="Arial"/>
        <family val="2"/>
        <charset val="238"/>
      </rPr>
      <t xml:space="preserve">, masa powyżej 35g/m2, właściwości hydrofilowe, ultralekka, stosowana do operacyjnego leczenia wypadnia narządu moczowo-płciowego, ścian pochwy i wypadania sklepienia pochwy. Zestaw składa sie z implantu siatkowego </t>
    </r>
    <r>
      <rPr>
        <b/>
        <sz val="9"/>
        <rFont val="Arial"/>
        <family val="2"/>
        <charset val="238"/>
      </rPr>
      <t>czteroramiennego</t>
    </r>
    <r>
      <rPr>
        <sz val="9"/>
        <rFont val="Arial"/>
        <family val="2"/>
        <charset val="238"/>
      </rPr>
      <t xml:space="preserve"> oraz zestawu do aplikacji zawiarajacego</t>
    </r>
    <r>
      <rPr>
        <b/>
        <sz val="9"/>
        <rFont val="Arial"/>
        <family val="2"/>
        <charset val="238"/>
      </rPr>
      <t xml:space="preserve"> 4 cewniki i 4 sidła</t>
    </r>
    <r>
      <rPr>
        <sz val="9"/>
        <rFont val="Arial"/>
        <family val="2"/>
        <charset val="238"/>
      </rPr>
      <t>,sterylna pakowana pojedynczo</t>
    </r>
  </si>
  <si>
    <r>
      <t xml:space="preserve">Siatka chirurgiczna ( z zestawem do aplikacji), wykonana z monofilamentowych włókien polipropylenowych z kowalencyjnie związaną powłoką zawierającą tytan (grubość warstwy tytanu ok. 30nm, gwarantowana elastyczność polimeru), </t>
    </r>
    <r>
      <rPr>
        <b/>
        <sz val="9"/>
        <rFont val="Arial"/>
        <family val="2"/>
        <charset val="238"/>
      </rPr>
      <t>sześcioramienna</t>
    </r>
    <r>
      <rPr>
        <sz val="9"/>
        <rFont val="Arial"/>
        <family val="2"/>
        <charset val="238"/>
      </rPr>
      <t xml:space="preserve">, masa powyżej 35g/m2, właściwości hydrofilowe, ultralekka, stosowana do rekonstrukcji dna miednicy- Cystocele, Rectocele, Enterocele, Prolapse (wypadanie organów). Zestaw składa sie z implantu siatkowego </t>
    </r>
    <r>
      <rPr>
        <b/>
        <sz val="9"/>
        <rFont val="Arial"/>
        <family val="2"/>
        <charset val="238"/>
      </rPr>
      <t>sześcioramiennego</t>
    </r>
    <r>
      <rPr>
        <sz val="9"/>
        <rFont val="Arial"/>
        <family val="2"/>
        <charset val="238"/>
      </rPr>
      <t xml:space="preserve"> oraz zestawu do aplikacji zawiarajacego</t>
    </r>
    <r>
      <rPr>
        <b/>
        <sz val="9"/>
        <rFont val="Arial"/>
        <family val="2"/>
        <charset val="238"/>
      </rPr>
      <t xml:space="preserve"> 6 cewników i 6 sideł</t>
    </r>
    <r>
      <rPr>
        <sz val="9"/>
        <rFont val="Arial"/>
        <family val="2"/>
        <charset val="238"/>
      </rPr>
      <t>,sterylna pakowana pojedynczo</t>
    </r>
  </si>
  <si>
    <r>
      <t>Taśma do wysiłkowego nietrzymania moczu ultralekka, sterylna, do metod implantacyjnych TOT, TVT, TVT-O, monofilament polipropylenowy niewchłanialny, transparentny i niebieski, gramatura 27g/m</t>
    </r>
    <r>
      <rPr>
        <vertAlign val="superscript"/>
        <sz val="9"/>
        <rFont val="Arial"/>
        <family val="2"/>
        <charset val="238"/>
      </rPr>
      <t>2</t>
    </r>
    <r>
      <rPr>
        <sz val="9"/>
        <rFont val="Arial"/>
        <family val="2"/>
        <charset val="238"/>
      </rPr>
      <t>, szerokość taśmy 1,3cm, niebieskie linie orientujące wzdłuż brzegów taśmy, rozmiar porów 0,7mm</t>
    </r>
    <r>
      <rPr>
        <vertAlign val="superscript"/>
        <sz val="9"/>
        <rFont val="Arial"/>
        <family val="2"/>
        <charset val="238"/>
      </rPr>
      <t>2</t>
    </r>
    <r>
      <rPr>
        <sz val="9"/>
        <rFont val="Arial"/>
        <family val="2"/>
        <charset val="238"/>
      </rPr>
      <t xml:space="preserve">, stopień porowatości 62%, długość taśmy bez uchwytów </t>
    </r>
    <r>
      <rPr>
        <b/>
        <sz val="9"/>
        <rFont val="Arial"/>
        <family val="2"/>
        <charset val="238"/>
      </rPr>
      <t>30cm lub 45cm</t>
    </r>
    <r>
      <rPr>
        <sz val="9"/>
        <rFont val="Arial"/>
        <family val="2"/>
        <charset val="238"/>
      </rPr>
      <t xml:space="preserve"> (do wyboru przez zamawiającego), bez osłonki, niebieskie uchwyty do zamocowania taśmy na aplikatorze, zabezpieczone termokurczliwą rurką w miejscu łączenia uchwytu z taśmą, pakowana pojedynczo, 4 etykiety identyfikujące wyrób (baby tag) </t>
    </r>
  </si>
  <si>
    <t>Systemy stosowane w oparacjach do mocowania, zamykania ran i naczyń</t>
  </si>
  <si>
    <t>Wchłanialny system zamykania ran w oparciu o technologię  zaczepów typu V-Loc lub podobny, składający się z igły z nicią zaopatrzoną w jednokierunkowe zaczepy, zakończoną zgrzewaną petlą chwytakową, wykonany z glikolidu, dioksanonu i węglanu trimetylenu, czas wchłaniania 90-110 dni, podtrzymanie tkankowe w 7-ym dniu 90%, w 14-tym dniu 75%. Igła okrągła 1/2 koła dł. 27mm, nitka 2/0 o dł. 30cm, pakowany pojedynczo.</t>
  </si>
  <si>
    <r>
      <t xml:space="preserve">Strzykawka do żywienia enteralnego pojemność </t>
    </r>
    <r>
      <rPr>
        <b/>
        <sz val="9"/>
        <color indexed="8"/>
        <rFont val="Czcionka "/>
        <charset val="238"/>
      </rPr>
      <t>5ml</t>
    </r>
    <r>
      <rPr>
        <sz val="9"/>
        <color indexed="8"/>
        <rFont val="Czcionka "/>
        <charset val="238"/>
      </rPr>
      <t>, skala 0,1- 0,2ml, końcówka centryczna doustno-dojelitowa, uniemożliwiająca przypadkowe podłączenie do wkłuć centralnych, podłączeń typu Luer lub LuerLock, kompatybilna z cewnikami do żywienia enteralnego i koreczkami do żywienia enteralnego z poz. 4 i poz. 5., kolor tłoka fioletowy i napis "enteral", sterylna, jednorazowego użycia, bez lateksu i ftalanów, pakowana pojedynczo.</t>
    </r>
  </si>
  <si>
    <r>
      <t xml:space="preserve">Strzykawka do żywienia enteralnego pojemność </t>
    </r>
    <r>
      <rPr>
        <b/>
        <sz val="9"/>
        <color indexed="8"/>
        <rFont val="Czcionka "/>
        <charset val="238"/>
      </rPr>
      <t xml:space="preserve">20ml, </t>
    </r>
    <r>
      <rPr>
        <sz val="9"/>
        <color indexed="8"/>
        <rFont val="Czcionka "/>
        <charset val="238"/>
      </rPr>
      <t>skala co 1ml, końcówka centryczna doustno-dojelitowa, uniemożliwiająca przypadkowe podłączenie do wkłuć centralnych, podłączeń typu Luer lub LuerLock, kompatybilna z cewnikami do żywienia enteralnego i koreczkami do żywienia enteralnego z poz. 4 i poz. 5., kolor tłoka fioletowy i napis "enteral", sterylna, jednorazowego użycia, bez lateksu i ftalanów, pakowana pojedynczo.</t>
    </r>
  </si>
  <si>
    <r>
      <t xml:space="preserve">Strzykawka do żywienia enteralnego pojemność </t>
    </r>
    <r>
      <rPr>
        <b/>
        <sz val="9"/>
        <color indexed="8"/>
        <rFont val="Czcionka "/>
        <charset val="238"/>
      </rPr>
      <t>60ml</t>
    </r>
    <r>
      <rPr>
        <sz val="9"/>
        <color indexed="8"/>
        <rFont val="Czcionka "/>
        <charset val="238"/>
      </rPr>
      <t>,skala co 1ml, końcówka centryczna doustno-dojelitowa, uniemożliwiająca przypadkowe podłączenie do wkłuć centralnych, podłączeń typu Luer lub LuerLock, kompatybilna z cewnikami do żywienia enteralnego i koreczkami do żywienia enteralnego, kolor tłoka fioletowy i napis "enteral", sterylna, jednorazowego użycia, bez lateksu i ftalanów, pakowana pojedynczo.</t>
    </r>
  </si>
  <si>
    <t>Koreczek do zamykania strzykawki do żywienia enteralnego, nakręcany na końcówkę strzykawki, kompatybilny z wszystkimi pojemnościami strzykawek do żywienia enteralnego, kolor fioletowy, sterylny, jednorazowego użycia, bez lateksu i ftalanów, pakowany pojedynczo.</t>
  </si>
  <si>
    <t>Łącznik/ kranik z min. dwoma złączami enteralnymi męskimi- połączenie międzystrzykawkowe dwóch strzykawek z żeńskimi złączami enteralnymi umożliwiający rozprowadzania płynów w systemie zamkniętym, kompatybilny ze strzykawkami do żywienia enteralnego, sterylny, kolor fioletowy, bez lateksu i ftalanów, pakowana pojedynczo.</t>
  </si>
  <si>
    <r>
      <t xml:space="preserve">Strzykawka do sporządzania leków do podania enteralnego pojemność </t>
    </r>
    <r>
      <rPr>
        <b/>
        <sz val="9"/>
        <color indexed="8"/>
        <rFont val="Czcionka "/>
        <charset val="238"/>
      </rPr>
      <t>1ml,</t>
    </r>
    <r>
      <rPr>
        <sz val="9"/>
        <color indexed="8"/>
        <rFont val="Czcionka "/>
        <charset val="238"/>
      </rPr>
      <t xml:space="preserve"> skala co 0,01ml, końcówka centryczna doustno-dojelitowa, uniemożliwiająca przypadkowe podłączenie do wkłuć centralnych, podłączeń typu Luer lub LuerLock, kompatybilna z cewnikami do żywienia enteralnego i koreczkami do żywienia enteralnego, kolor tłoka fioletowy i napis "enteral", sterylna, jednorazowego użycia, bez lateksu i ftalanów, pakowana pojedynczo.</t>
    </r>
  </si>
  <si>
    <r>
      <t xml:space="preserve">i podaży leków i produktów dla pacjenta drogą enteralną. Wymagane jest oświadczenie, że </t>
    </r>
    <r>
      <rPr>
        <b/>
        <sz val="9"/>
        <color rgb="FFFF0000"/>
        <rFont val="Arial"/>
        <family val="2"/>
        <charset val="238"/>
      </rPr>
      <t>wszystkie</t>
    </r>
    <r>
      <rPr>
        <sz val="9"/>
        <color rgb="FFFF0000"/>
        <rFont val="Arial"/>
        <family val="2"/>
        <charset val="238"/>
      </rPr>
      <t xml:space="preserve"> zaoferowane w poz. 1-9 produkty są zgodne z normą ISO 80369-1 lub ISO 80369-3, które określają wymagania </t>
    </r>
  </si>
  <si>
    <r>
      <t xml:space="preserve">Cewnik do wkłuć centralnych 1-światłowy wprowadzany metoda Seldingera do nakłucia wewnetrznej żyły szyjnej lub podobojczykowej u noworodków, bądź do monitorowania ciśnienia tętniczego u noworodków, kontrastujący w promieniach Rtg, wykonany z poliuretanu. Skład zestawu: cewnik z integralnym drenem przedłużającym o długości 4,5 cm i skrzydełkami do mocowania, igła do nakłucia, prowadnik o średnicy 0,5mm z elastyczna końcówką, opatrunek. Cewnik 2Fr (22G), śr. 05-07mm do wyboru w różnych długościach: </t>
    </r>
    <r>
      <rPr>
        <b/>
        <sz val="9"/>
        <color theme="1"/>
        <rFont val="Czcionka "/>
        <charset val="238"/>
      </rPr>
      <t>4, 6, 8, 10 i 20 cm</t>
    </r>
    <r>
      <rPr>
        <sz val="9"/>
        <color theme="1"/>
        <rFont val="Czcionka "/>
        <charset val="238"/>
      </rPr>
      <t xml:space="preserve"> </t>
    </r>
  </si>
  <si>
    <r>
      <t xml:space="preserve">Cewnik do wkłuć centralnych 2-światłowy wprowadzany metoda Seldingera do jednoczesnego podawania lub przetaczania roztworów li/lub lekarstw. Oznaczniki odległości co 1 cm od 4cm końca dystalnego, średnica światła proksymalnego i dystalnego 20G. Cewnik kontrastujący w promieniach Rtg, wykonany z poliuretanu. Skład zestawu: cewnik 3F, igła do nakłucia 22G, kaniula I.V. 24G, prowadnik o średnicy 0,3mm i długości 50cm, 2 dylatatory 3Fr od długości 3 i 5cm, podwójne skrzydełko mocujące, zatyczki, skalpel, strzykawka 5ml. Cewnik 3Fr  do wyboru w różnych długościach: </t>
    </r>
    <r>
      <rPr>
        <b/>
        <sz val="9"/>
        <color rgb="FFFF0000"/>
        <rFont val="Czcionka "/>
        <charset val="238"/>
      </rPr>
      <t>6, 10, 12,5  15 i 20 cm</t>
    </r>
    <r>
      <rPr>
        <sz val="9"/>
        <color rgb="FFFF0000"/>
        <rFont val="Czcionka "/>
        <charset val="238"/>
      </rPr>
      <t xml:space="preserve"> </t>
    </r>
  </si>
  <si>
    <r>
      <t>Zestaw do ciagłych zabiegów nerkozastępczych (CRRT). Skład zestawu*: hemofiltr o powierzchni 1,0 m</t>
    </r>
    <r>
      <rPr>
        <vertAlign val="superscript"/>
        <sz val="9"/>
        <rFont val="Arial"/>
        <family val="2"/>
        <charset val="238"/>
      </rPr>
      <t>2</t>
    </r>
    <r>
      <rPr>
        <sz val="9"/>
        <rFont val="Arial"/>
        <family val="2"/>
        <charset val="238"/>
      </rPr>
      <t xml:space="preserve"> </t>
    </r>
    <r>
      <rPr>
        <b/>
        <sz val="9"/>
        <rFont val="Arial"/>
        <family val="2"/>
        <charset val="238"/>
      </rPr>
      <t>lub</t>
    </r>
    <r>
      <rPr>
        <sz val="9"/>
        <rFont val="Arial"/>
        <family val="2"/>
        <charset val="238"/>
      </rPr>
      <t xml:space="preserve"> 1,5 m</t>
    </r>
    <r>
      <rPr>
        <vertAlign val="superscript"/>
        <sz val="9"/>
        <rFont val="Arial"/>
        <family val="2"/>
        <charset val="238"/>
      </rPr>
      <t>2</t>
    </r>
    <r>
      <rPr>
        <sz val="9"/>
        <rFont val="Arial"/>
        <family val="2"/>
        <charset val="238"/>
      </rPr>
      <t>,</t>
    </r>
    <r>
      <rPr>
        <vertAlign val="superscript"/>
        <sz val="9"/>
        <rFont val="Arial"/>
        <family val="2"/>
        <charset val="238"/>
      </rPr>
      <t xml:space="preserve"> </t>
    </r>
    <r>
      <rPr>
        <sz val="9"/>
        <rFont val="Arial"/>
        <family val="2"/>
        <charset val="238"/>
      </rPr>
      <t>zestaw linii tętniczo-żylnej, komora odpowietrzająca niskoobjetościowa, dren do heparyny, worek ściekowy z dolnym odpływem poj. 5 L. Zestaw kompatybilny z aparatem Prismaflex, apirogenny, nie zawiera lateksu, PVC i  DEHP. Jednorazowego użytku, sterylny, pakowany pojedynczo.</t>
    </r>
  </si>
  <si>
    <r>
      <t xml:space="preserve">Zestaw do ciagłych zabiegów nerkozastępczych (CRRT) </t>
    </r>
    <r>
      <rPr>
        <b/>
        <sz val="9"/>
        <rFont val="Arial"/>
        <family val="2"/>
        <charset val="238"/>
      </rPr>
      <t>dla pacjentów septycznych</t>
    </r>
    <r>
      <rPr>
        <sz val="9"/>
        <rFont val="Arial"/>
        <family val="2"/>
        <charset val="238"/>
      </rPr>
      <t>. Skład zestawu: hemofiltr o powierzchni  1,5 m</t>
    </r>
    <r>
      <rPr>
        <vertAlign val="superscript"/>
        <sz val="9"/>
        <rFont val="Arial"/>
        <family val="2"/>
        <charset val="238"/>
      </rPr>
      <t xml:space="preserve">2 </t>
    </r>
    <r>
      <rPr>
        <sz val="9"/>
        <rFont val="Arial"/>
        <family val="2"/>
        <charset val="238"/>
      </rPr>
      <t>powleczony heparyną</t>
    </r>
    <r>
      <rPr>
        <vertAlign val="superscript"/>
        <sz val="9"/>
        <rFont val="Arial"/>
        <family val="2"/>
        <charset val="238"/>
      </rPr>
      <t xml:space="preserve">, </t>
    </r>
    <r>
      <rPr>
        <sz val="9"/>
        <rFont val="Arial"/>
        <family val="2"/>
        <charset val="238"/>
      </rPr>
      <t>zestaw linii tętniczo-żylnej, komora odpowietrzająca niskoobjetościowa, dren do heparyny, worek ściekowy z dolnym odpływem poj. 5 L. Zestaw kompatybilny z aparatem Prismaflex, apirogenny, nie zawiera lateksu, PVC i  DEHP.  Jednorazowego użytku, sterylny, pakowany pojedynczo.</t>
    </r>
  </si>
  <si>
    <r>
      <t>Zestaw do prowadzenia terapeutycznej wymiany osocza, jednorazowego użytku, sterylny. Skład zestawu*: plazmafiltr 0,15 m</t>
    </r>
    <r>
      <rPr>
        <vertAlign val="superscript"/>
        <sz val="9"/>
        <rFont val="Arial"/>
        <family val="2"/>
        <charset val="238"/>
      </rPr>
      <t>2</t>
    </r>
    <r>
      <rPr>
        <sz val="9"/>
        <rFont val="Arial"/>
        <family val="2"/>
        <charset val="238"/>
      </rPr>
      <t xml:space="preserve"> </t>
    </r>
    <r>
      <rPr>
        <b/>
        <sz val="9"/>
        <rFont val="Arial"/>
        <family val="2"/>
        <charset val="238"/>
      </rPr>
      <t>lub</t>
    </r>
    <r>
      <rPr>
        <sz val="9"/>
        <rFont val="Arial"/>
        <family val="2"/>
        <charset val="238"/>
      </rPr>
      <t xml:space="preserve"> 0,35 m</t>
    </r>
    <r>
      <rPr>
        <vertAlign val="superscript"/>
        <sz val="9"/>
        <rFont val="Arial"/>
        <family val="2"/>
        <charset val="238"/>
      </rPr>
      <t>2</t>
    </r>
    <r>
      <rPr>
        <sz val="9"/>
        <rFont val="Arial"/>
        <family val="2"/>
        <charset val="238"/>
      </rPr>
      <t>, zestaw linii tetniczo-żylnej komora odpowietrzająca niskoobjętościowa, dren do heparyny, worek ściekowy z dolnym odpływem poj. 5 L. Zestaw kompatybilny z aparatem Prismaflex, apirogenny, nie zawiera lateksu, PVC i  DEHP.</t>
    </r>
  </si>
  <si>
    <t>Producent Westmed 0557, 0558, 0559, 0569,  lub prod. Vapotherm MN1100A,1100B, MI1300, 1300B, MPS1500</t>
  </si>
  <si>
    <t>Cewnik do podawania tlenu donosowy, rozmiar dla noworodków, dren o długości 210-215cm, końcówki donosowe zakrzywione lub proste, stożkowe, zmniejszające ryzyko traumatyzacji tkanek, anatomicznie zaokrąglone, dla zmniejszenia drażnienia górnej wargi, wykonane z miękkiego PCV, bez lateksu i DEHP, przewód tlenowy o przekroju gwiazdkowym lub o innej konstrukcji, zapewniającej przepływ tlenu nawet w przypadku zagięcia przewodu, przepływ do 3L/min, sterylny lub mikrobiologicznie czysty, pakowany pojedynczo.</t>
  </si>
  <si>
    <t>Zestaw do konikotomii.</t>
  </si>
  <si>
    <t>Zestaw do bezpiecznej i szybkiej konikotomii z biezpieczną igłą Veressa wyposażoną we wskaźnik sygnalizujący wejście do światła tchawicy, z rurką tracheostomijną 6mm z mankietem uszczelniajacym Soft Seal oraz z łącznikiem 15mm. Ponadto w zestawie skalpel, strzykawka poj. 10ml, nici chirurgiczne, wymiennik ciepła i wilgoci, żel poślizgowy. Zestaw sterylny, pakowany pojedynczo, jednorazowego użytku.</t>
  </si>
  <si>
    <t>Opatrunek włókninowy z wkładem chłonnym.</t>
  </si>
  <si>
    <t>Opatrunek jałowy z hydrofobowej włókniny, samoprzylepny z wkładem chłonnym umieszczonym centralnie, który chłonie wysięk i zabezpiecza przed przywieraniem do rany, zaokrąglone brzegi  wymiary 5 x7-8 cm, pokryty klejem akrylowym hypoalergicznym, paroprzepuszczalny, pakowany pojedynczo op. 100 szt.</t>
  </si>
  <si>
    <t>Lignina.</t>
  </si>
  <si>
    <t>Kompres gazowy jałowy.</t>
  </si>
  <si>
    <t>Ładunek do staplera linowego z nożem</t>
  </si>
  <si>
    <t>Ładunek do staplera linowego z nożem (nóż w ładunku) producenta Grena rozmiar staplera 80mm grubość tkanki standard 1,5mm, jednorazowego użytku op. 10 szt.. Zamawiający wymaga aby zaoferowane ładunki wymienne były kompatybilne z staplerem stosowanym w jednostce producenta Grena.</t>
  </si>
  <si>
    <t>1 rok</t>
  </si>
  <si>
    <t>Układy oddechowe do respiratora dla noworodków.</t>
  </si>
  <si>
    <t>Układ oddechowy dla noworodków do respiratora  przystosowany do współpracy z nawilżaczem oddechowym F&amp;P 950  podwójnie ogrzewany. Ramię wydechowe długość 1,6m zbudowane w technologii umożliwiającej łatwe przenikanie wilgotności na zewnatrz natomiast ramię wdechowe długość 1,75m, ze spiralą grzejną o konstrukcji zapewniajacej jednoczesne ogrzewanie dwóch stref, dla ochrony nawilżonych gazów przed warunkami zmiennego otoczenia i mnimalizacji powstawania kondensatu pary wodnej . W komplecie: komora nawilżacza posiadająca wbudowane osłonki czujników temperatury i przepływu, linia osuszająca, linia ciśnieniowa, zestaw adapterów i łączników. Czas użytkowania do 14 dni. Pakowany pojedynczo, jednorazowego użytku</t>
  </si>
  <si>
    <t>Zestaw akcesoriów do podawania tlenku azotu dla noworodków przystosowany do współpracy z nawilżaczem oddechowym F&amp;P 950, w komplecie niepodgrzewane przedłużenie i zestaw adapterów. Pakowane pojedynczo, jednorazowego użytku.</t>
  </si>
  <si>
    <r>
      <t>Układ oddechowy do resuscytacji noworodka  z maską kombatybilny ze stanowiskiem do resustytacji  Panda GE Healtcare. Układ śr. 10mm o długości 1,2m z podwójnie obrtową złączka i zastawką PEEP. System "klik" uniemożliwia przypadkowe zmiany ustawień. Maski do resustytacji okrągłe, silkonowe o kształcie cylindrycznym. Maska do wyboru w</t>
    </r>
    <r>
      <rPr>
        <u/>
        <sz val="9"/>
        <rFont val="Arial"/>
        <family val="2"/>
        <charset val="238"/>
      </rPr>
      <t xml:space="preserve"> roz. 0</t>
    </r>
    <r>
      <rPr>
        <sz val="9"/>
        <rFont val="Arial"/>
        <family val="2"/>
        <charset val="238"/>
      </rPr>
      <t xml:space="preserve">  52x42mm i </t>
    </r>
    <r>
      <rPr>
        <u/>
        <sz val="9"/>
        <rFont val="Arial"/>
        <family val="2"/>
        <charset val="238"/>
      </rPr>
      <t>w roz.1.</t>
    </r>
    <r>
      <rPr>
        <sz val="9"/>
        <rFont val="Arial"/>
        <family val="2"/>
        <charset val="238"/>
      </rPr>
      <t xml:space="preserve"> 69x54mm (konstrukcja maski zapewniajaca bezwzgledną szczelność układu). Wymóg konieczny- układ pozwala na bezproblemowe ustawienie dodatniego ciśnienia końcowo-wydechowego PEEP na urządzeniu do resuscytacji Panda GE Healthcare. Pakowany pojedynczo, jednorazowego użytku.</t>
    </r>
  </si>
  <si>
    <t>Układ oddechowy usztywniony, podwójnie podgrzewany rekomendowany do pracy w trybie HFOV, średnica rur 15mm, kompatybilny z respiratorem Maquet Servo-n. Skład: odcinek wdechowy i wydechowy podgrzewany, zestaw adapterów umożliwiający podłączenie tlenku azotu podczas wentylacji HFOV, komora nawilżania z drenem zasilającym wodę, dren ciśnieniowy. Pakowany pojedynczo</t>
  </si>
  <si>
    <t>Układ oddechowy do respiratora Maquet Servo-N</t>
  </si>
  <si>
    <t>Ref: 6887336</t>
  </si>
  <si>
    <t>Igły do wstrzykiwaczy do podawania insuliny, rozmiar 31G (0,25x8mm) lub 30G (0,30 x 8mm) zgodnie z bieżącymi zapotrzebowaniami, sterylne, jednorazowego użytku. Kompatybilne z penami wszystkich wiodących producentów insulin. Pakowane pojedynczo [op. zawiera 100,0 szt]</t>
  </si>
  <si>
    <t>op./ 100szt.</t>
  </si>
  <si>
    <t>Igła do wstrzykiwaczy do podawania insuliny.</t>
  </si>
  <si>
    <t>Zestaw do znieczuleń PP Skład zestawu: igła pokryta cienka warstwa silikonu o szlifie zmniejszającym poziom bólu przy iniekcji 0,55 x 25 mm, igła pokryta cienka warstwa silikonu o szlifie zmniejszającym poziom bólu przy iniekcji 0,80 x 40 mm, strzykawka 5 ml, luer lock, chusta z otworem 75 x 110 cm, kleszczyki do gazików proste, kompresy 7,7cm x 7,5cm – 10 sztuk, miska 20 x 14,8 x 4 cm, chusta 75 x 90 cm, niewchłanialny szew monofilamentowy 3/0 75 cm, fartuch jałowy L</t>
  </si>
  <si>
    <t>Akcesoria do cewnikowania żył centralnych i do znieczuleń podpajęczynówkowych</t>
  </si>
  <si>
    <r>
      <t xml:space="preserve">Zestaw do cewnikowania żył centralnych metodą Seldingera z cewnikiem antybakteryjnym </t>
    </r>
    <r>
      <rPr>
        <b/>
        <sz val="9"/>
        <color theme="1"/>
        <rFont val="Czcionka "/>
        <charset val="238"/>
      </rPr>
      <t>trójkanałowym</t>
    </r>
    <r>
      <rPr>
        <sz val="9"/>
        <color theme="1"/>
        <rFont val="Czcionka "/>
        <charset val="238"/>
      </rPr>
      <t xml:space="preserve"> 7F o długości 15, 20, 30 cm (do wyboru), z kablem umożliwiającym identyfikację położenia cewnika przy pomocy EKG oraz z zastawkami zabezpieczającymi przed wnikaniem powietrza do systemu i wypływem krwi, w zestawie prowadnica niklowo-tytanowa odporna na załamania, igła V Selingera na stałe zamontowanym zaworem bocznym, skalpel.Pakowany pojedynczo, jednorazowego użytku.</t>
    </r>
  </si>
  <si>
    <r>
      <t xml:space="preserve">Zestaw do cewnikowania żył centralnych metodą Seldingera z cewnikiem antybakteryjnym </t>
    </r>
    <r>
      <rPr>
        <b/>
        <sz val="9"/>
        <color theme="1"/>
        <rFont val="Czcionka "/>
        <charset val="238"/>
      </rPr>
      <t>czterokanałowym</t>
    </r>
    <r>
      <rPr>
        <sz val="9"/>
        <color theme="1"/>
        <rFont val="Czcionka "/>
        <charset val="238"/>
      </rPr>
      <t xml:space="preserve"> 8F o długości 15, 20, 30 cm (do wyboru), z kablem umożliwiającym identyfikację położenia cewnika przy pomocy EKG oraz z zastawkami zabezpieczającymi przed wnikaniem powietrza do systemu i wypływem krwi, w zestawie prowadnica niklowo-tytanowa odporna na załamania, igła V Selingera na stałe zamontowanym zaworem bocznym, skalpel. Pakowany pojedynczo, jednorazowego użytku</t>
    </r>
  </si>
  <si>
    <r>
      <t>Kranik trójdrożny , do infuzji , wykonany z poliamidu materiału odpornego na działanie nawet bardzo agresywnych leków , z pokrętłem w kolorze niebieskim. Wyczuwalna zmiana położenia pokrętła kranika co 45</t>
    </r>
    <r>
      <rPr>
        <sz val="9"/>
        <color theme="1"/>
        <rFont val="Czcionka tekstu podstawowego"/>
        <charset val="238"/>
      </rPr>
      <t>º</t>
    </r>
    <r>
      <rPr>
        <sz val="9"/>
        <color theme="1"/>
        <rFont val="Czcionka "/>
        <charset val="238"/>
      </rPr>
      <t xml:space="preserve"> . Wszystkie ramiona kranika zabezpieczone koreczkami. Na jednym z ramion kranika musi znajdować się zamocowana na stałe zastawka dostępu bezigłowego , umożliwiająca swobodny dostęp strzykawką z końcówka luer lub luer lock. Drugie ramię kranika musi posiadać łącznik rotacyjny, który po połączeniu z linią infuzyjna musi zapewnić swobodny obrót kranika wokół osi linii infuzyjnej bez możliwości skręcania jej. Produkt pakowany pojedynczo, sterylnie.</t>
    </r>
  </si>
  <si>
    <t>Zespół 3. kraników z zastawkami bezigłowymi, na płytce, wielokolorowe, wykonane z poliamidu, z łącznikiem rotacyjnym i przedłużaczem o długości 150 cm. Zespół kraników tworzących rampę trwale połączony ze sobą i zintegrowany z białą podstawą, umożliwiającą mocowanie jej do stojaków pionowych.</t>
  </si>
  <si>
    <t>Zespół 5. kraników z zastawkami bezigłowymi, na płytce, wielokolorowe, wykonane z poliamidu, z łącznikiem rotacyjnym i przedłużaczem o długości 150 cm. Zespół kraników tworzących rampę trwale połączony ze sobą i zintegrowany z białą podstawą, umożliwiającą mocowanie jej do stojaków pionowych.</t>
  </si>
  <si>
    <t>Akcesoria do infuzji.</t>
  </si>
  <si>
    <t>Nylon 0(DKO93PA) Nylon 1(DKO94PA) Dafilon C0935484, Premilene C2095200</t>
  </si>
  <si>
    <t>Szew chirurgiczny niewchłanialny, syntetyczny, monofilament niepowlekany, grubość 1, długość 70-90 cm, igła 35-37 mm, 1/2 koła okrągła, trwale podtrzymujący tkanki. Pakowany po jednym szwie, każdy szew w podwójnym opakowaniu.</t>
  </si>
  <si>
    <t>Nylon RS128PA, Nylon RS56PA</t>
  </si>
  <si>
    <t>Szew chirurgiczny niewchłanialny, syntetyczny, plecionka powlekana, grubość 1, długość 75cm, igła 36-37 mm, 1/2 koła okrągła, trwale podtrzymujący tkanki. Pakowany po jednym szwie, każdy szew w podwójnym opakowaniu.</t>
  </si>
  <si>
    <t>Poliester  RS 68PE</t>
  </si>
  <si>
    <t>Poliester P14PE/2</t>
  </si>
  <si>
    <r>
      <t xml:space="preserve">Szew chirurgiczny niewchłanialny, syntetyczny, monofilament niepowlekany, </t>
    </r>
    <r>
      <rPr>
        <b/>
        <sz val="9"/>
        <color theme="1"/>
        <rFont val="Czcionka tekstu podstawowego"/>
        <charset val="238"/>
      </rPr>
      <t>grubość 1 (lub 0), długość 70-90 cm, igła 30 mm, 3/8 koła odwrotnie tnąca</t>
    </r>
    <r>
      <rPr>
        <sz val="9"/>
        <color theme="1"/>
        <rFont val="Czcionka tekstu podstawowego"/>
        <charset val="238"/>
      </rPr>
      <t>, trwale podtrzymujący tkanki. Pakowany po jednym szwie, każdy szew w podwójnym opakowaniu.</t>
    </r>
  </si>
  <si>
    <r>
      <rPr>
        <b/>
        <sz val="9"/>
        <color theme="1"/>
        <rFont val="Czcionka tekstu podstawowego"/>
        <charset val="238"/>
      </rPr>
      <t>Podwiązka</t>
    </r>
    <r>
      <rPr>
        <sz val="9"/>
        <color theme="1"/>
        <rFont val="Czcionka tekstu podstawowego"/>
        <charset val="238"/>
      </rPr>
      <t xml:space="preserve"> chirurgiczna niewchłanialna pleciona powlekana silikonem, trwale podtrzymująca tkankę, grubość 3/0 długość 150 cm. Pakowana pojedynczo, po jednym szwie, każdy szew w podwójnym opakowaniu.</t>
    </r>
  </si>
  <si>
    <t>Gąbka chłonna hemostatyczna.</t>
  </si>
  <si>
    <t>Gąbka chłonna żelatynowa sterylna, hemostatyczna do stosowania do jam ciała, nierozpuszczalna w wodzie rozmiar 70-80mm x 50mm x 10mm. Pakowana w podwójne niepylące opakowanie umożliwiające jałowe wyjęcie gąbki w warunkach sali operacyjnej. Wewnętrzne opakowanie gąbki z wyraźnie zaznaczonym miejscem otwarcia, umożliwiającym otwieranie bez tworzenia cząstek stałych w polu operacyjnym. Pakowana pojedynczo.</t>
  </si>
  <si>
    <t>Przyrząd do przetaczania płynów infuzyjnych.</t>
  </si>
  <si>
    <t>Przyrząd do przetaczania płynów infuzyjnych, posiadający dwukanałowy kolec komory kroplowej. Elastyczna komora kroplowa o wielkości 6cm zaopatrzona w odpowietrznik z filtrem przeciwbakteryjnym zamykany niebieską klapką. Dodatkowe skrzydełka dociskowe ułatwiają wkłucie zestawu do pojemnika z płynem. Filtr 15μm, kroplomierz komory 20 kropli = 1ml +\- 0.1ml. Dren o długości min. 150cm zakończony Luer Lock, wyposażony w zacisk rolkowy posiadający pochewkę na igłę biorczą oraz zaczep do podwieszania drenu. Oba końce przyrządu zabezpieczone dodatkowo ochronnymi kapturkami. Opakowanie typu blister-pack z informacjami identyfikującym rodzaj przyrządu. Sterylny, bez ftalanów, pakowany pojedynczo..</t>
  </si>
  <si>
    <t>Monofast RS19PC</t>
  </si>
  <si>
    <r>
      <t xml:space="preserve">Szew chirurgiczny </t>
    </r>
    <r>
      <rPr>
        <b/>
        <sz val="9"/>
        <rFont val="Arial"/>
        <family val="2"/>
        <charset val="238"/>
      </rPr>
      <t>wchłanialny</t>
    </r>
    <r>
      <rPr>
        <sz val="9"/>
        <rFont val="Arial"/>
        <family val="2"/>
        <charset val="238"/>
      </rPr>
      <t>, syntetyczny,</t>
    </r>
    <r>
      <rPr>
        <b/>
        <sz val="9"/>
        <rFont val="Arial"/>
        <family val="2"/>
        <charset val="238"/>
      </rPr>
      <t xml:space="preserve"> monofilamentowy</t>
    </r>
    <r>
      <rPr>
        <sz val="9"/>
        <rFont val="Arial"/>
        <family val="2"/>
        <charset val="238"/>
      </rPr>
      <t xml:space="preserve">, powlekany, barwiony, </t>
    </r>
    <r>
      <rPr>
        <b/>
        <sz val="9"/>
        <rFont val="Arial"/>
        <family val="2"/>
        <charset val="238"/>
      </rPr>
      <t>grubość 0</t>
    </r>
    <r>
      <rPr>
        <sz val="9"/>
        <rFont val="Arial"/>
        <family val="2"/>
        <charset val="238"/>
      </rPr>
      <t xml:space="preserve">, długość 70-90cm, </t>
    </r>
    <r>
      <rPr>
        <b/>
        <sz val="9"/>
        <rFont val="Arial"/>
        <family val="2"/>
        <charset val="238"/>
      </rPr>
      <t>igła 26 mm</t>
    </r>
    <r>
      <rPr>
        <sz val="9"/>
        <rFont val="Arial"/>
        <family val="2"/>
        <charset val="238"/>
      </rPr>
      <t xml:space="preserve">, 1/2 koła okrągła,  efektywny okres podtrzymania tkankowego 28-35 dni, </t>
    </r>
    <r>
      <rPr>
        <b/>
        <sz val="9"/>
        <rFont val="Arial"/>
        <family val="2"/>
        <charset val="238"/>
      </rPr>
      <t>absorpcja 90-120 dni,</t>
    </r>
    <r>
      <rPr>
        <sz val="9"/>
        <rFont val="Arial"/>
        <family val="2"/>
        <charset val="238"/>
      </rPr>
      <t xml:space="preserve"> każdy szew w podwójnym opakowaniu.</t>
    </r>
  </si>
  <si>
    <t>Szwy chirurgiczne wchłanialne i niewchłanialne</t>
  </si>
  <si>
    <t>Obwód oddechowy do respiratora dla dorosłych.</t>
  </si>
  <si>
    <t>Układ oddechowy jednorurowy, dwuświatłowy do respiratora, o śr. 22 mm i dł.  1,8 m, z kolankiem z portem luer i kapturkiem zabezpieczającym. Opór wdechowy 0,29 mbar i wydechowy 0,38 mbar przy przepływie 15 l/min. Rura wydechowa do podłączenia do respiratora 50 cm. Tester szczelności pozwalający zweryfikować integralność przegrody. Układ jednorazowego użytku, mikrobiologicznie czysty, bez DEHP i PVC, pakowany pojedynczo, opakowanie foliowe.</t>
  </si>
  <si>
    <t>AL.-11100.V002</t>
  </si>
  <si>
    <t>Część 6.</t>
  </si>
  <si>
    <t>Część 8.</t>
  </si>
  <si>
    <t>Część 9.</t>
  </si>
  <si>
    <t>Część 11.</t>
  </si>
  <si>
    <t>Część 13.</t>
  </si>
  <si>
    <t>Część 14.</t>
  </si>
  <si>
    <t>Część 16.</t>
  </si>
  <si>
    <t>Część 20.</t>
  </si>
  <si>
    <t>Część 23.</t>
  </si>
  <si>
    <t>Część 26.</t>
  </si>
  <si>
    <t>Część 27.</t>
  </si>
  <si>
    <t>Część 28.</t>
  </si>
  <si>
    <t xml:space="preserve">Część 30. </t>
  </si>
  <si>
    <t xml:space="preserve">Część 34. </t>
  </si>
  <si>
    <t xml:space="preserve">Część 35. </t>
  </si>
  <si>
    <t xml:space="preserve">Część 36. </t>
  </si>
  <si>
    <t>Lp</t>
  </si>
  <si>
    <t>Ilość</t>
  </si>
  <si>
    <t>Wartość pozycji                                          netto w zł.</t>
  </si>
  <si>
    <t>Opatrunek o działaniu bakteriobójczym typu Aquacel Ag Hydrofibre (lub równoważny) na rany głębokie, zagrożone infekcją, sterylny, zbudowany z włókien karboksymetylocelulozy sodowej z dodatkiem 1,2% jonów srebra, w zetknięciu z wysiękiem nie przywiera do rany, rekomendowany maksymalny czas pozostawienia na ranie do 7 dni rozmiar:10cm x 10cm op. 1 szt.</t>
  </si>
  <si>
    <t>Opatrunek o działaniu bakteriobójczym typu Aquacel Ag Hydrofibre (lub równoważny) na rany głębokie, zagrożone infekcją, sterylny, zbudowany z włókien karboksymetylocelulozy sodowej z dodatkiem 1,2% jonów srebra, w zetknięciu z wysiękiem nie przywiera do rany, rekomendowany maksymalny czas pozostawienia na ranie do 7 dni rozmiar: 5cm x 5cm op. 1 szt.</t>
  </si>
  <si>
    <t>op./ 10 szt.</t>
  </si>
  <si>
    <t>Taśma do leczenia zaburzeń statyki narządów płciowych metodą minimalnie inwazyjną.</t>
  </si>
  <si>
    <t>Strzykawka 3-częściowa z zawartością 0,9% NaCl</t>
  </si>
  <si>
    <t>Strzykawka 3-częściowa o objętości 10ml z zawartością 10ml roztworu 0,9 % NaCl zakręcona koreczkiem obejmującym połączenie luer lock w sterylnym opakowaniu. Strzykawka zaprojekotana w ten sposób, by minimalizować niezamierzony wsteczny przepływ krwi do światła cewnika (zerowy reflux) podczas stosowania strzykawki. Ogranicznik tłoka uniemozliwiający przypadkowe wysunięcie poza przestrzeń sterylna tłoka. Do dezyfnekcji zaworów bezigłowych, przepłukiwania cewników zakładanych do żyły obowdowej i/ lub centralnej. Pakowana pojedynczo, strylna, jednorazowego użytku, bez lateksu.</t>
  </si>
  <si>
    <t xml:space="preserve">Część 11. </t>
  </si>
  <si>
    <t xml:space="preserve">Część 17. </t>
  </si>
  <si>
    <t xml:space="preserve">Część 18 </t>
  </si>
  <si>
    <t xml:space="preserve">Część 12. </t>
  </si>
  <si>
    <t>Opis i parametry oferowanego wyrobu,
Nazwa handlowa, Nazwa producenta, Numer katalogowy</t>
  </si>
  <si>
    <t>Ilość opakowań</t>
  </si>
  <si>
    <t>Ilość sztuk w opakowaniu</t>
  </si>
  <si>
    <t>Cena opak. netto w zł.</t>
  </si>
  <si>
    <t>Stawka VAT %</t>
  </si>
  <si>
    <t>Cena opak. brutto w zł.</t>
  </si>
  <si>
    <t>Kwota Vat w zł</t>
  </si>
  <si>
    <t>Wartość pozycji brutto w zł</t>
  </si>
  <si>
    <t xml:space="preserve">UWAGA!
Wykonawca wypełnia oraz podpisuje i załącza do oferty tylko te formularze, które dotyczą części na które wykonawca składa ofertę.									</t>
  </si>
  <si>
    <t>Razem:</t>
  </si>
  <si>
    <t>Zestaw do przetaczania krwi i preparatów krwiopochodnych, jasny, jałowy, składa się z: dwukanałowej igły biorczej, odpowietrznika z filtrem przeciwbakteryjnym zamykanego klapką, elastycznej komory kroplowej 20kropli=1ml±0,1ml, filtra do krwi 200µm, zacisku rolkowego, elastycznego drenu o długości 150cm zakończonego LuerLock, oba końce przyrządu zabezpieczone dodatkowo ochronnymi kapturkami, jednorazowego użytku, bez lateksu, niepirogenny, pakowany pojedynczo.</t>
  </si>
  <si>
    <t>Zestaw do przetaczania krwi i preparatów krwiopochodnych.</t>
  </si>
  <si>
    <t>Zestaw do przetaczania płynów infuzyjnych do leków wrażliwych na światło</t>
  </si>
  <si>
    <r>
      <t xml:space="preserve">Zestaw do przetaczania grawitacyjnego płynów infuzyjnych, </t>
    </r>
    <r>
      <rPr>
        <b/>
        <sz val="9"/>
        <rFont val="Arial"/>
        <family val="2"/>
        <charset val="238"/>
      </rPr>
      <t>brusztynowy do leków wrazliwych na światło</t>
    </r>
    <r>
      <rPr>
        <sz val="9"/>
        <rFont val="Arial"/>
        <family val="2"/>
        <charset val="238"/>
      </rPr>
      <t>. Posiada uniwersalne zakończenie luer-lock, elastyczna komora kroplowa zaopatrzona została w dodatkowe skrzydełka dociskowe lub sztywny pierścień wokół komory, ułatwiające wkłucie w pojemniki z płynami, dwukanałowy, ostry kolec komory kroplowej, precyzyjny, bezpieczny zacisk rolkowy z miejscem na zabezpieczenie igly po użyciu  ( lub zamawiajacy dopuszcza rozwiązanie zabezpieczenia kolca igły biorczej w postaci plastikowej osłonki) oraz z zaczepem na dren do podwieszenia. Parametry produktu: kroplomierz komory 20 kropli = 1 ml +/- 0,1 ml, filtr zabezpieczający przed większymi cząsteczkami o wielkości oczek 15 µm, długość drenu: 150 cm, długość komory kroplowej 5-6 cm, komora zaopatrzona w odpowietrznik z filtrem, wyrób medyczny jednorazowego użytku, jałowy, sterylizowany tlenkiem etylenu,bez lateksu i ftalanów, pakowany pojedynczo.</t>
    </r>
  </si>
  <si>
    <t>Strzykawka 3 częściowa o objętości 10 ml z zawartością 5 ml roztworu soli NaCl 0,9 % (fabrycznie napełniana), podwójnie sterylna- zarówno zawartość jak i wnętrze opakowania, zakręcona koreczkiem obejmującym połączenie luer lock. Strzykawka zaprojekotana w ten sposób, aby minimalizować niezamierzony wsteczny przepływ krwi do światła cewnika (reflux) podczas stosowania strzykawki, bez wzgledu na ciśnienie, tłok z zabezpieczeniem przed wysunięciem. Do użycia w sterylnym polu operacyjnym, do dezyfnekcji zaworów bezigłowych, przepłukiwania cewników zakładanych do żyły obowdowej i/ lub centralnej. Pakowana pojedynczo, strylna, jednorazowego użytku, bez lateksu.</t>
  </si>
  <si>
    <t>Strzykawki 2- częściowe luer precyzyjne do przygotowywania leków w dawkach idywidualnych. Strzykawki 3- częściowe z koncówką typu  luer Lock do przygotowywania i podaży przez pompy strzykawkowe* leków w dawkach idywidualnych</t>
  </si>
  <si>
    <r>
      <rPr>
        <sz val="9"/>
        <rFont val="Arial"/>
        <family val="2"/>
        <charset val="238"/>
      </rPr>
      <t xml:space="preserve">Strzykawka </t>
    </r>
    <r>
      <rPr>
        <b/>
        <sz val="9"/>
        <rFont val="Arial"/>
        <family val="2"/>
        <charset val="238"/>
      </rPr>
      <t>5 ml 2-częściow</t>
    </r>
    <r>
      <rPr>
        <sz val="9"/>
        <rFont val="Arial"/>
        <family val="2"/>
        <charset val="238"/>
      </rPr>
      <t>a Luer, zakończenie mimośrodowe, cylinder wykonany z polipropylenu, przezroczysty, skala czarna co 0,2 ml, wyraźna, czytelna, nieścieralna, precyzyjna do 5ml- bez rozszerzenia, nominalna co 1ml, tłok biały, bezzwględnie szczelny, nawet  przy zastosowaniu większych kompresji, płynnie przesuwający się z pierścieniem blokującym zapobiegającym przypadkowemu wycofaniu tłoka, apirogenna, nietoksyczna, bez lateksu, sterylna, jednorazowego użytku. Pakowana pojedynczo, opakowanie typu papier- folia, mocne spawy, łatwe do otwarcia, z nadrukowanymi informacjami o nazwie produktu i parametrach, dacie ważności, metodzie sterylizacji, nazwie producenta oraz CE. Op./100szt.</t>
    </r>
  </si>
  <si>
    <r>
      <rPr>
        <sz val="9"/>
        <rFont val="Arial"/>
        <family val="2"/>
        <charset val="238"/>
      </rPr>
      <t xml:space="preserve">Strzykawka </t>
    </r>
    <r>
      <rPr>
        <b/>
        <sz val="9"/>
        <rFont val="Arial"/>
        <family val="2"/>
        <charset val="238"/>
      </rPr>
      <t>10 ml 2-częściowa</t>
    </r>
    <r>
      <rPr>
        <sz val="9"/>
        <rFont val="Arial"/>
        <family val="2"/>
        <charset val="238"/>
      </rPr>
      <t xml:space="preserve"> Luer, zakończenie mimośrodowe, cylinder wykonany z polipropylenu, przezroczysty, skala czarna co 0,5 ml, wyraźna, czytelna, nieścieralna, precyzyjna do 10ml- bez rozszerzenia, nominalna co 2ml, tłok biały, bezzwględnie szczelny, nawet  przy zastosowaniu większych kompresji, płynnie przesuwający się z pierścieniem blokującym zapobiegającym przypadkowemu wycofaniu tłoka, apirogenna, nietoksyczna, bez lateksu, sterylna, jednorazowego użytku. Pakowana pojedynczo, opakowanie typu papier- folia, mocne spawy, łatwe do otwarcia, z nadrukowanymi informacjami o nazwie produktu i parametrach, dacie ważności, metodzie sterylizacji, nazwie producenta oraz CE. Op./100szt.</t>
    </r>
  </si>
  <si>
    <r>
      <rPr>
        <sz val="9"/>
        <rFont val="Arial"/>
        <family val="2"/>
        <charset val="238"/>
      </rPr>
      <t xml:space="preserve">Strzykawka </t>
    </r>
    <r>
      <rPr>
        <b/>
        <sz val="9"/>
        <rFont val="Arial"/>
        <family val="2"/>
        <charset val="238"/>
      </rPr>
      <t>20 ml 2-częściowa</t>
    </r>
    <r>
      <rPr>
        <sz val="9"/>
        <rFont val="Arial"/>
        <family val="2"/>
        <charset val="238"/>
      </rPr>
      <t xml:space="preserve"> Luer, zakończenie mimośrodowe, cylinder wykonany z polipropylenu, przezroczysty, skala czarna co 1 ml, wyraźna, czytelna, nieścieralna, precyzyjna do 20ml- bez rozszerzenia, nominalna co 5ml, tłok biały, bezzwględnie szczelny, nawet  przy zastosowaniu większych kompresji, płynnie przesuwający się z pierścieniem blokującym zapobiegającym przypadkowemu wycofaniu tłoka, apirogenna, nietoksyczna, bez lateksu, sterylna, jednorazowego użytku. Pakowana pojedynczo, opakowanie typu papier- folia, mocne spawy, łatwe do otwarcia, z nadrukowanymi informacjami o nazwie produktu i parametrach, dacie ważności, metodzie sterylizacji, nazwie producenta oraz CE. Op./80szt.</t>
    </r>
  </si>
  <si>
    <r>
      <rPr>
        <sz val="9"/>
        <rFont val="Arial"/>
        <family val="2"/>
        <charset val="238"/>
      </rPr>
      <t xml:space="preserve">Strzykawka </t>
    </r>
    <r>
      <rPr>
        <b/>
        <sz val="9"/>
        <rFont val="Arial"/>
        <family val="2"/>
        <charset val="238"/>
      </rPr>
      <t>20 ml 3-częściowa</t>
    </r>
    <r>
      <rPr>
        <sz val="9"/>
        <rFont val="Arial"/>
        <family val="2"/>
        <charset val="238"/>
      </rPr>
      <t xml:space="preserve"> Luer-Lock bez igły, zakończenie centryczne, tłok i cylinder wykonane z polipropylenu, cylinder przezroczysty, skala czarna co 1 ml, wyraźna, czytelna, nieścieralna, jednostronna, precyzyjna do 20ml- bez rozszerzenia, nominalna co 5ml, tłok biały, bezzwględnie szczelny, nawet  przy zastosowaniu większych kompresji, płynnie przesuwający się z podwójnym mocno przylegającym pierścieniem uszczelniającym zapobiegającym przypadkowemu wycofaniu tłoka i zapewniajacy całkowitą szczelność, apirogenna, nietoksyczna, bez lateksu, bez PCV, bez DEHP, sterylna, jednorazowego użytku. Pakowana pojedynczo, opakowanie typu papier- folia, mocne spawy, łatwe do otwarcia, z nadrukowanymi informacjami o nazwie produktu i parametrach, dacie ważności, metodzie sterylizacji, nazwie producenta oraz CE. Op. 120/szt.</t>
    </r>
  </si>
  <si>
    <r>
      <rPr>
        <sz val="9"/>
        <rFont val="Arial"/>
        <family val="2"/>
        <charset val="238"/>
      </rPr>
      <t xml:space="preserve">Strzykawka </t>
    </r>
    <r>
      <rPr>
        <b/>
        <sz val="9"/>
        <rFont val="Arial"/>
        <family val="2"/>
        <charset val="238"/>
      </rPr>
      <t>20 ml 3-częściowa</t>
    </r>
    <r>
      <rPr>
        <sz val="9"/>
        <rFont val="Arial"/>
        <family val="2"/>
        <charset val="238"/>
      </rPr>
      <t xml:space="preserve"> Luer-Lock bez igły, zakończenie centryczne, tłok i cylinder wykonane z polipropylenu, cylinder przezroczysty, skala czarna co 1 ml, wyraźna, czytelna, nieścieralna, jednostronna, precyzyjna do 20ml- bez rozszerzenia, nominalna co 5ml, tłok biały, bezzwględnie szczelny, nawet  przy zastosowaniu większych kompresji, płynnie przesuwający się z podwójnym mocno przylegającym pierścieniem uszczelniającym zapobiegającym przypadkowemu wycofaniu tłoka i zapewniajacy całkowitą szczelność, apirogenna, nietoksyczna, bez lateksu, bez PCV, bez DEHP, sterylna, jednorazowego użytku. </t>
    </r>
    <r>
      <rPr>
        <b/>
        <sz val="9"/>
        <rFont val="Arial"/>
        <family val="2"/>
        <charset val="238"/>
      </rPr>
      <t>Pakowana w opakowanie zbiorcze typu tacka- multiopakowanie</t>
    </r>
    <r>
      <rPr>
        <sz val="9"/>
        <rFont val="Arial"/>
        <family val="2"/>
        <charset val="238"/>
      </rPr>
      <t>, podzielone na dwie części, zabezpieczone dodatkowym workiem, zapewniającym sterylność opakowania, zamykane folią, z nadrukowanymi informacjami o nazwie produktu i parametrach, dacie ważności, metodzie sterylizacji, nazwie producenta oraz CE. Op./25szt.</t>
    </r>
  </si>
  <si>
    <t xml:space="preserve">* dot. poz. 5-6 strzykawka do pracy z pompą Perfusor Space (kompatybilność potwierdzona w instrukcji obsługi pompy) </t>
  </si>
  <si>
    <t>op./100 szt.</t>
  </si>
  <si>
    <t>Strzykawki 3-częściowe Luer do cewników.</t>
  </si>
  <si>
    <t>Strzykawka 3-częściowa Luer poj. 100ml z końcówką do cewników (z reduktorem), zakończenie koncentryczne, skala co 2ml czarna, wyraźna, tłok szczelny, płynnie przesuwający się z mechanizmem blokującym, niepirogenna, nietoksyczna, starylna, jednorazowego użytku, op. 1 szt.</t>
  </si>
  <si>
    <t>Strzykawki 3-częściowe Luer z igłą</t>
  </si>
  <si>
    <t>Strzykawka  3-częściowa tuberkulinowa 1ml Luer z igłą 0,5x16mm (25Ga), zakończenie koncentryczne, skala do tuberkuliny co 0,01ml wyraźna, skala nominalna co 0,1ml, tłok szczelny, biały, płynnie przesuwający się z mechanizmem blokującym. Niepirogenna, nietoksyczna, starylna, jednorazowego użytku. Opakowanie łatwe do otwarcia, nadrukowane informacje o nazwie produktu, parametrach, dacie ważności, metodzie sterylizacji, nazwie producenta i CE. Pakowana pojedynczo, op. 100szt.</t>
  </si>
  <si>
    <t>Strzykawka 3-częściowa Luer 1 ml tuberkulinowa z igłą 0,45x10 mm (26G) skala 0,01 ml, zakończenie koncentryczne Luer, do śródskórnego podawania szczepionek noworodkom i wcześniakom, bezwzględne wymagania duża płynność tłoka pozwalająca na precyzyjne podawanie najmniejszej objętości płynów (0,02ml) uszczelniacz tłoka bez lateksu, przeźroczysty cylinder, wyraźne znaczniki skali pozwalające na dokładne dawkowanie leków, pierścień zabezpieczający – chroni przed przypadkowym wycofaniem tłoka, jednorazowego użytku, nie zawiera lateksu, nietoksyczna, opakowanie papier-folia, op. zawiera 120 szt.</t>
  </si>
  <si>
    <t>op. (120 szt.)</t>
  </si>
  <si>
    <t xml:space="preserve">Razem: </t>
  </si>
  <si>
    <t>Igła do pobierania leków o szlifie ołówkowym. Cewnik do kontrolowanego odsysania.</t>
  </si>
  <si>
    <t>Igła bez filtra o szlifie ołówkowym i otworze bocznym rozmiar 18G x 1 1/2 (1,2x30-40mm) do bezpiecznego pobierania i rozpuszczania leków op. 100szt.</t>
  </si>
  <si>
    <t>Cewnik do odsysania górnych dróg oddechowych dla dorosłych typu Sumi, skalowany z kontrolą siły ssania w postaci nasadki regulacyjnej, rozmiar CH16, długość 600mm, jedna końcówka z otworem centralnym o łagodnie zakończonych brzegach oraz dwoma otworami bocznymi naprzeciwległymi o średnicy ok. 2mm, powierzchnia zmrożona, kodowany kolorystycznie- nasadka w kolorze pomarańczowym, sterylny, nie zawiera lateksu, nie zwiera ftalanów. Cewnik wyprodukowany z materiału o okreslonej twardości przyjmując normę zakładowa producenta Sumi o twarodści ok. 79 ShA zgodnie z normą ISO 13485:2016. Pakowany pojedynczo.</t>
  </si>
  <si>
    <t>Prowadnica do rurek intubacyjnych i do trudnych intubacji</t>
  </si>
  <si>
    <t>Prowadnica intubacyjna do trudnych intubacji, jednorazowego użytku, elastyczna typu Bougie, wzmocniona na całej długości, skalowana- podziałka centymetrowa, zagięty koniec ułatwiający wprowadzenie, materiał o właściwościach poślizgowych rozmiar 5,0mm, długość 700-800mm sterylna. Pakowana pojedynczo.</t>
  </si>
  <si>
    <t>Prowadnica intubacyjna do rurek intubacyjnych wykonana z metalu pokrytego tworzywem medycznej jakości, miękki koniec dystalny, bez lateksu, bez ftalanów, sterylna, jednorazowego użytku rozmiary: 2,0mm dł. 230mm; 3,0mm długość 340mm; rozmiar 4,0mm długość 340mm i 600mm, rozmiar 5,0 długość 370mm i 600mm. Pakowana pojedynczo</t>
  </si>
  <si>
    <t>Stapler liniowy prosty jednorazowego użytku rozmiar 60mm z manualnym dociskiem na tkankę w zakresie 1,0-2,5mm - zszywki tytanowe do tkanki standardowej i grubej ( do wyboru przez zamawiającego), wysokość zszywki przed zamknięciem 3,5 mm/4,8mm. Pakowany pojedynczo.</t>
  </si>
  <si>
    <t>Staplery jednorazowego użytku.</t>
  </si>
  <si>
    <t>Stapler liniowy tnąco-szyjący  długość noża 80mm,100mm ( do wyboru przez zamawiającego) posiadający nóż w ładunku lub nóż w korpusie, z systemem ochrony ostrza dla bezpieczeństwa personelu medycznego podczas wymiany ładunku,  z 4 rzędami naprzemiennie ułożonych zszywek o szer. 2,00mm i wysokości 3,8 mm przed zamknieciem, dydykowane do tkanki standardowej. Pakowany pojedynczo.</t>
  </si>
  <si>
    <t>Stapler okrężny zgięty rozmiar 29mm i 31mm -średnica ( do wybory przez zamawiającego), z odczepialnym kowadełkiem, do zespoleń jelita grubego, z kontrolowanym dociskiem tkanki i regulowaną wysokością zamknięcia zszywki w zakresie od 1mm-2,5mm, o wysokości otwartej zszywki 5,3mm. Pakowany pojedynczo.</t>
  </si>
  <si>
    <t xml:space="preserve">Rurka ustno gardłowa Guedela dla noworodków i dorosłych, jednorazowego użytku, sterylna, o chrakterystycznym anatomicznym wygięciu, który pozwala na udrożnienie górnych dróg oddechowych, z blokerem zgryzu,  dostępna we wszystkich rozmiarach do wyboru przez zamawiającego, rozmiar kodowany kolorem zgodnie z ISO, gładko zaokrąglone krawędzie, wykonana z medycznego PVC lub innego materiału medycznego bez zawartości lateksu i ftalanów, pakowana pojedynczo. </t>
  </si>
  <si>
    <t>Zgłębnik żołądkowy długość min. 1050 mm rozmiar 14Fr, 16Fr i 18Fr kodowany kolorystycznie na łączniku, znaczniki głębokości na 50, 60 i 70cm od końca dystalnego, wykonany z miękkiego PCV bez zawartości lateksu, odpornego na zgięcia i skręcanie się, sterylny, atraumatyczna, zaoblona, koniec dystalny, lekko zaokrąglony, zamknięty, otwory boczne o łagodnych krawędziach, pakowany pojedynczo.</t>
  </si>
  <si>
    <t>Cewnik do podawania tlenu donosowy, rozmiar dla noworodków, dren o długości 200-210cm, końcówki donosowe bardzo miękkie, zakrzywione lub proste, stożkowe, zmniejszające ryzyko traumatyzacji tkanek, anatomicznie zaokrąglone, dla zmniejszenia drażnienia górnej wargi, wykonane z miękkiego PCV, bez lateksu i bez ftalanów, przewód tlenowy o przekroju gwiazdkowym lub o innej konstrukcji, zapewniającej przepływ tlenu nawet w przypadku zagięcia przewodu, sterylny lub mikrobiologicznie czysty, pakowany pojedynczo.</t>
  </si>
  <si>
    <t>Siatka do naprawy dna miednicy.</t>
  </si>
  <si>
    <t xml:space="preserve">Siatka do naprawy dna miednicy plastyka przednia o kształcie trapezu  o wyśokosci 75-82 mm (odległość między ramionami 55-60mm) z czterema ramionami pokrytymi plastikowa osłonką. Wykonana z polipropylenu monofilamentowego. Grubość 0,33-0,34 ± 0,05mm, gramatura 45-48g/m2, grubość nici 0,08-0,15mm. Siatka odporna na deformację i rozciąganie we wszystkich kierunkach. Siatka posiada atraumatyczne, gładkie brzegi. Sterylna, jednorazowego użytku, pakowana pojedynczo w podwójne opakowanie zapewniajace aseptyczne otwarcie w warunkach sali operacyjnej. op. 1 szt.  </t>
  </si>
  <si>
    <t xml:space="preserve">Siatka do naprawy dna miednicy plastyka przednia o anatomicznym kształcie trapezu z sześcioma ramionami pokrytymi plastikowa osłonką. Wyśokość 80 mm (±5mm), szerokość 40mm (górna podstawa) i 60mm (dolna podstawa), wymiary ramio dł. 205mm, 195mm, 180mm. Wykonana z polipropylenu monofilamentowego. Grubość 0,33-0,34 ± 0,05mm, gramatura 45-48g/m2, grubość nici 0,15mm. Siatka odporna na deformację i rozciąganie we wszystkich kierunkach. Siatka posiada atraumatyczne, gładkie brzegi. Sterylna, jednorazowego użytku, pakowana pojedynczo w podwójne opakowanie zapewniajace aseptyczne otwarcie w warunkach sali operacyjnej. op. 1 szt.  </t>
  </si>
  <si>
    <t>Igła / narzędzie wielokrotnego użytku, wykonane z nierdzewnej stali chirurgicznej do implantacji siatki do plastyki tylnej i przedniej do wyboru zgodnie z zapotrzebowaniem. op. 1 szt.</t>
  </si>
  <si>
    <t>Preparat do dezynfekcji skóry na bazie alkoholu. Bezbarwny.</t>
  </si>
  <si>
    <t>Produkt leczniczy gotowy do użycia, przeznaczony do dezynfekcji skóry przed zabiegami operacyjnymi, cewnikowaniem żył, pobieraniem krwi, iniekcjami, punkcjami, biopsjami, zdejmowaniem szwów, do higienicznej dezynfekcji rąk. Działanie: bakteriobójcze, grzybobójcze i wirusobójcze na bazie mieszanin alkoholu izopropylowego, skuteczne odkażanie o przedłużonym czasie działania do 24h. Spektrum działania: B (Tbc, MRSA), F, V (HBV, HIV, HCV, Herpes  simplex, rota, adeno), szybkoschnący, nie zakłócający gojenia się ran,  po wyschnięciu preparatu dobra przyczepność folii operacyjnych, - możliwość stosowania w położnictwie i ginekologii, w postaci płynu na skórę, przejrzystego, bezbarwnego, pojemność opakowania 1000ml.</t>
  </si>
  <si>
    <t>Produkt leczniczy gotowy do użycia, przeznaczony do dezynfekcji skóry przed zabiegami operacyjnymi, cewnikowaniem żył, pobieraniem krwi, iniekcjami, punkcjami, biopsjami, zdejmowaniem szwów, do higienicznej dezynfekcji rąk. Działanie: bakteriobójcze, grzybobójcze i wirusobójcze na bazie mieszanin alkoholu izopropylowego, skuteczne odkażanie o przedłużonym czasie działania do 24h. Spektrum działania: B (Tbc, MRSA), F, V (HBV, HIV, HCV, Herpes  simplex, rota, adeno), szybkoschnący, nie zakłócający gojenia się ran,  po wyschnięciu preparatu dobra przyczepność folii operacyjnych, - możliwość stosowania w położnictwie i ginekologii, w postaci płynu na skórę, przejrzystego, bezbarwnego, pojemność opakowania 250ml, opakowanie ze spryskiwaczem.</t>
  </si>
  <si>
    <t>Produkt leczniczy do dezynfekcji i odtłuszczania skóry przed operacjami, iniekcjami i punkcjami, gotowy do użycia, na bazie mieszaniny alkoholu izopropylowego i etanolu 96% (78,83 g etanolu+10 g alkoholu izopropylowego). Działający w czasie 15s bakteriobójczo na bakterie Gram-dodatnie i Gram-ujemne, w tym na prątki, oraz przeciwwirusowo i grzybobójczo. Produkt leczniczy. Bardzo dobrze tolerowany przez skórę, przebadany dermatologicznie, brak dodatkowych substancji minimalizuje ryzyko wystąpienia podrażnień i reakcji alergicznych. Możliwość stosowania u noworodków i niemowląt, w postaci płynu na skórę, przejrzystego, bezbarwnego, pojemność opakowania 1000 ml.</t>
  </si>
  <si>
    <t>Produkt leczniczy do dezynfekcji i odtłuszczania skóry przed operacjami, iniekcjami i punkcjami, gotowy do użycia, na bazie mieszaniny alkoholu izopropylowego i etanolu 96% (78,83 g etanolu+10 g alkoholu izopropylowego). Działający w czasie 15s bakteriobójczo na bakterie Gram-dodatnie i Gram-ujemne, w tym na prątki, oraz przeciwwirusowo i grzybobójczo. Produkt leczniczy. Bardzo dobrze tolerowany przez skórę, przebadany dermatologicznie, brak dodatkowych substancji minimalizuje ryzyko wystąpienia podrażnień i reakcji alergicznych. Możliwość stosowania u noworodków i niemowląt, w postaci płynu na skórę, przejrzystego, bezbarwnego, pojemność opakowania 250 ml ze spryskiwaczem.</t>
  </si>
  <si>
    <t>Produkt leczniczy do dezynfekcji stosowany u noworodków. Bezbarwny.</t>
  </si>
  <si>
    <t>Cewnik pośredniej długości (czas używania do 29 dni) kompatybilny z TK, przeznaczony dla pacjentów z utrudnionym dostępem żylnym lub wymagających leczenia przez wiecej niż 6 dni bez wskazań do uzyskania dostępu centralnego. Zestaw zawiera: cewnik zakładany metodą Seldingera, wykonany z PUR, ze zintergowaną linia przedłużającą i zaokrąglonymi końcówkami, w dwóch rozmiarch, do wyboru przez zamawiającego: rozmiar 3Fr, długość 15cm, objętość wypełnienia 0,25ml, przepływ maks. 1ml/s z igłą do nakłucia 21G o długości 4cm i 7cm oraz rozmiar 4Fr, długość 15cm, objętość wypełnienia 0,45ml, przepływ maks. 5ml/s z igłą do nakłucia 21G o długości 7cm, w zestawie ponadto: prosty prowadnik ze stali nierdzewnej, zielona naklejka, rozszerzacz, wyrób medyczny jednorazowego użytku, sterylny, pakowany pojedynczo po jednym zestawie.</t>
  </si>
  <si>
    <t>System nieinwazyjnego mocowania przeznaczony do zabezpieczenia cewników pośredniej długości. Mocowanie o długości 90 mm (+/- 1 mm) eliptycznego kształtu ze zwężeniem w środkowej części. Część stabilizująca o szer. 30 mm. Dwustronne zabezpieczenie rzepowe. Bezlateksowy. Pakowany pojedynczo, opakowanie typu papier/folia.</t>
  </si>
  <si>
    <t>Opatrunek specjalistyczny.</t>
  </si>
  <si>
    <t>Opatrunek specjalistyczny sterylny typu Bactigras lub równoważny z zawartością białej parafiny i środka o działaniu antyseptycznym rozmiar 10 x 10cm, nieprzywierający, hypoalergiczny, o długotrwałym działaniu antybakteryjnym op. 10 szt.</t>
  </si>
  <si>
    <t>Opatrunek do mocowania wkłuć centralnych/ portów naczyniowych bez wcięcia, foliowy typu hydrofilm, przezroczysty, samoprzylepny, wykonany z folii poliuretanowej przepuszcząjacy parę wodną i powietrze, wodoodporny, z hypoalergicznym klejem rozmiar 10cm x 10-12cm, sterylny, pakowany pojedynczo, op. 100 szt. (zamawiający dopuszcza opatrunek w opakowaniach innej wielkości, nie większej niż 100 szt. z opowiednim przeliczeniem wymaganej ilości).</t>
  </si>
  <si>
    <t>Kolec (spike) do wielokrotnego transferu leków cytotoksycznych z fiolki do pojemnika z płynem infuzyjnym w warunkach aseptycznych (roztwory wodne i oleiste). Wymagania: kolec standardowy z otworem biorczym, wolny od lateksu i PCV, filtr powietrzny 0,2 μm, bezigłowy zawór samouszczelniający typu SWAN, dostosowany do fiolek z lekiem o średnicy ok. 20mm (standard), pakowany pojedynczo, op. 50 szt.</t>
  </si>
  <si>
    <t>Kolec (spike) do wielokrotnego transferu leków cytotoksycznych z fiolki do pojemnika z płynem infuzyjnym w warunkach aseptycznych (roztwory wodne i oleiste).  Wymagania: kolec MICRO z otworem biorczym, wolny od lateksu i PCV, filtr powietrzny 0,2 μm, bezigłowy zawór samouszczelniający typu SWAN, dostosowany do fiolek z lekiem o średnicy ok. 20mm (standard), pakowany pojedynczo, op. 50 szt.</t>
  </si>
  <si>
    <t>Kolec (spike) do wielokrotnego transferu leków cytotoksycznych z fiolki do pojemnika z płynem infuzyjnym w warunkach aseptycznych (roztwory wodne i oleiste). Wymagania: kolec MICRO z otworem biorczym wolny od lateksu i PCV, filtr powietrzny 0,2 μm i filtr cząsteczkowy 5 μm, bezigłowy zawór samouszczelniający typu SWAN, dostosowany do fiolek z lekiem o średnicy ok. 20mm (standard), pakowany pojedynczo op. 50 szt.</t>
  </si>
  <si>
    <t>op./ 80 szt.</t>
  </si>
  <si>
    <t>op./ 120 szt.</t>
  </si>
  <si>
    <t>op./ 25 szt.</t>
  </si>
  <si>
    <t>Opatrunek do mocowania wkłuć centralnych.</t>
  </si>
  <si>
    <t>Kolce (spike) do transferu leków cytotoksycznych.</t>
  </si>
  <si>
    <t>Wstępnie napełniona strzykawka do płukania BAL Flush, 5 ml 0,9% NaCl, DS (sterylne środowisko), Luer Lock, 3-częściowa, centralna, skala do 5 ml</t>
  </si>
  <si>
    <t>8 kartonów w opakowaniu zbiorczym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</si>
</sst>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0"/>
      <name val="Arial"/>
      <family val="2"/>
      <charset val="238"/>
    </font>
    <font>
      <sz val="10"/>
      <name val="Arial"/>
      <family val="2"/>
      <charset val="238"/>
    </font>
    <font>
      <b/>
      <sz val="10"/>
      <name val="Arial"/>
      <family val="2"/>
      <charset val="238"/>
    </font>
    <font>
      <b/>
      <sz val="9"/>
      <name val="Arial"/>
      <family val="2"/>
      <charset val="238"/>
    </font>
    <font>
      <sz val="11"/>
      <name val="Czcionka tekstu podstawowego"/>
      <family val="2"/>
      <charset val="238"/>
    </font>
    <font>
      <sz val="10"/>
      <color theme="1"/>
      <name val="Czcionka "/>
      <charset val="238"/>
    </font>
    <font>
      <sz val="10"/>
      <name val="Czcionka tekstu podstawowego"/>
      <family val="2"/>
      <charset val="238"/>
    </font>
    <font>
      <b/>
      <sz val="11"/>
      <name val="Arial"/>
      <family val="2"/>
      <charset val="238"/>
    </font>
    <font>
      <sz val="9"/>
      <name val="Arial"/>
      <family val="2"/>
      <charset val="238"/>
    </font>
    <font>
      <b/>
      <sz val="12"/>
      <name val="Arial"/>
      <family val="2"/>
      <charset val="238"/>
    </font>
    <font>
      <i/>
      <sz val="9"/>
      <name val="Arial"/>
      <family val="2"/>
      <charset val="238"/>
    </font>
    <font>
      <sz val="8"/>
      <name val="Arial"/>
      <family val="2"/>
      <charset val="238"/>
    </font>
    <font>
      <sz val="8"/>
      <color theme="1"/>
      <name val="Czcionka tekstu podstawowego"/>
      <family val="2"/>
      <charset val="238"/>
    </font>
    <font>
      <sz val="9"/>
      <name val="Czcionka tekstu podstawowego"/>
      <charset val="238"/>
    </font>
    <font>
      <sz val="9"/>
      <color theme="1"/>
      <name val="Czcionka "/>
      <charset val="238"/>
    </font>
    <font>
      <sz val="9"/>
      <color theme="1"/>
      <name val="Czcionka tekstu podstawowego"/>
      <charset val="238"/>
    </font>
    <font>
      <sz val="9"/>
      <name val="Czcionka "/>
      <charset val="238"/>
    </font>
    <font>
      <sz val="9"/>
      <color rgb="FFFF0000"/>
      <name val="Arial"/>
      <family val="2"/>
      <charset val="238"/>
    </font>
    <font>
      <sz val="9"/>
      <name val="Czcionka tekstu podstawowego"/>
      <family val="2"/>
      <charset val="238"/>
    </font>
    <font>
      <sz val="9"/>
      <color theme="1"/>
      <name val="Czcionka tekstu podstawowego"/>
      <family val="2"/>
      <charset val="238"/>
    </font>
    <font>
      <sz val="9"/>
      <color theme="1"/>
      <name val="Arial"/>
      <family val="2"/>
      <charset val="238"/>
    </font>
    <font>
      <u/>
      <sz val="9"/>
      <name val="Arial"/>
      <family val="2"/>
      <charset val="238"/>
    </font>
    <font>
      <sz val="9"/>
      <color rgb="FFFF0000"/>
      <name val="Czcionka tekstu podstawowego"/>
      <charset val="238"/>
    </font>
    <font>
      <sz val="9"/>
      <color theme="1"/>
      <name val="Ebrima"/>
      <charset val="238"/>
    </font>
    <font>
      <vertAlign val="superscript"/>
      <sz val="9"/>
      <name val="Arial"/>
      <family val="2"/>
      <charset val="238"/>
    </font>
    <font>
      <sz val="8"/>
      <color theme="1"/>
      <name val="Czcionka tekstu podstawowego"/>
      <charset val="238"/>
    </font>
    <font>
      <b/>
      <sz val="9"/>
      <color indexed="8"/>
      <name val="Czcionka "/>
      <charset val="238"/>
    </font>
    <font>
      <sz val="9"/>
      <color indexed="8"/>
      <name val="Czcionka "/>
      <charset val="238"/>
    </font>
    <font>
      <b/>
      <sz val="9"/>
      <color rgb="FFFF0000"/>
      <name val="Arial"/>
      <family val="2"/>
      <charset val="238"/>
    </font>
    <font>
      <b/>
      <sz val="9"/>
      <color theme="1"/>
      <name val="Czcionka "/>
      <charset val="238"/>
    </font>
    <font>
      <b/>
      <sz val="9"/>
      <color rgb="FFFF0000"/>
      <name val="Czcionka "/>
      <charset val="238"/>
    </font>
    <font>
      <sz val="9"/>
      <color rgb="FFFF0000"/>
      <name val="Czcionka "/>
      <charset val="238"/>
    </font>
    <font>
      <b/>
      <sz val="9"/>
      <color theme="1"/>
      <name val="Czcionka tekstu podstawowego"/>
      <charset val="238"/>
    </font>
    <font>
      <sz val="9"/>
      <color rgb="FF000000"/>
      <name val="Czcionka "/>
      <charset val="238"/>
    </font>
    <font>
      <b/>
      <sz val="10"/>
      <color rgb="FFFF0000"/>
      <name val="Arial"/>
      <family val="2"/>
      <charset val="238"/>
    </font>
  </fonts>
  <fills count="7">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rgb="FFFF0000"/>
        <bgColor indexed="64"/>
      </patternFill>
    </fill>
    <fill>
      <patternFill patternType="solid">
        <fgColor theme="7" tint="0.59999389629810485"/>
        <bgColor indexed="64"/>
      </patternFill>
    </fill>
    <fill>
      <patternFill patternType="solid">
        <fgColor theme="7" tint="0.59999389629810485"/>
        <bgColor rgb="FFCCCCFF"/>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1" fillId="0" borderId="0"/>
    <xf numFmtId="9" fontId="1" fillId="0" borderId="0" applyFont="0" applyFill="0" applyBorder="0" applyAlignment="0" applyProtection="0"/>
  </cellStyleXfs>
  <cellXfs count="184">
    <xf numFmtId="0" fontId="0" fillId="0" borderId="0" xfId="0"/>
    <xf numFmtId="0" fontId="0" fillId="0" borderId="0" xfId="0" applyAlignment="1">
      <alignment wrapText="1"/>
    </xf>
    <xf numFmtId="0" fontId="4" fillId="0" borderId="0" xfId="0" applyFont="1"/>
    <xf numFmtId="0" fontId="4" fillId="0" borderId="0" xfId="0" applyFont="1" applyAlignment="1">
      <alignment horizontal="center"/>
    </xf>
    <xf numFmtId="0" fontId="0" fillId="0" borderId="3" xfId="0" applyBorder="1"/>
    <xf numFmtId="4" fontId="0" fillId="0" borderId="0" xfId="0" applyNumberFormat="1"/>
    <xf numFmtId="0" fontId="0" fillId="0" borderId="0" xfId="0" applyAlignment="1">
      <alignment horizontal="right"/>
    </xf>
    <xf numFmtId="0" fontId="6" fillId="0" borderId="0" xfId="0" applyFont="1"/>
    <xf numFmtId="0" fontId="6" fillId="0" borderId="0" xfId="0" applyFont="1" applyAlignment="1">
      <alignment horizontal="center" vertical="center"/>
    </xf>
    <xf numFmtId="49" fontId="3" fillId="0" borderId="0" xfId="0" applyNumberFormat="1" applyFont="1" applyAlignment="1">
      <alignment horizontal="right" vertical="center" wrapText="1"/>
    </xf>
    <xf numFmtId="0" fontId="8" fillId="0" borderId="0" xfId="0" applyFont="1" applyAlignment="1">
      <alignment vertical="center" wrapText="1"/>
    </xf>
    <xf numFmtId="49" fontId="8" fillId="0" borderId="1" xfId="0" applyNumberFormat="1" applyFont="1" applyBorder="1" applyAlignment="1" applyProtection="1">
      <alignment horizontal="center" vertical="center" wrapText="1"/>
      <protection locked="0"/>
    </xf>
    <xf numFmtId="0" fontId="0" fillId="0" borderId="3" xfId="0" applyBorder="1" applyAlignment="1">
      <alignment wrapText="1"/>
    </xf>
    <xf numFmtId="1" fontId="6" fillId="0" borderId="0" xfId="0" applyNumberFormat="1" applyFont="1"/>
    <xf numFmtId="0" fontId="2" fillId="0" borderId="0" xfId="0" applyFont="1" applyAlignment="1">
      <alignment horizontal="right"/>
    </xf>
    <xf numFmtId="4" fontId="2" fillId="0" borderId="0" xfId="0" applyNumberFormat="1" applyFont="1" applyAlignment="1">
      <alignment horizontal="center" vertical="center" wrapText="1"/>
    </xf>
    <xf numFmtId="0" fontId="2" fillId="0" borderId="0" xfId="0" applyFont="1"/>
    <xf numFmtId="0" fontId="2" fillId="2" borderId="0" xfId="0" applyFont="1" applyFill="1"/>
    <xf numFmtId="0" fontId="9" fillId="0" borderId="0" xfId="0" applyFont="1" applyAlignment="1">
      <alignment vertical="center" wrapText="1"/>
    </xf>
    <xf numFmtId="0" fontId="10" fillId="0" borderId="0" xfId="0" applyFont="1" applyAlignment="1">
      <alignment vertical="center" wrapText="1"/>
    </xf>
    <xf numFmtId="0" fontId="11" fillId="0" borderId="0" xfId="0" applyFont="1" applyAlignment="1">
      <alignment wrapText="1"/>
    </xf>
    <xf numFmtId="0" fontId="7" fillId="0" borderId="0" xfId="0" applyFont="1" applyAlignment="1">
      <alignment vertical="center" wrapText="1"/>
    </xf>
    <xf numFmtId="49" fontId="2" fillId="0" borderId="0" xfId="0" applyNumberFormat="1" applyFont="1" applyAlignment="1">
      <alignment vertical="center" wrapText="1"/>
    </xf>
    <xf numFmtId="49" fontId="3" fillId="0" borderId="0" xfId="0" applyNumberFormat="1" applyFont="1" applyAlignment="1">
      <alignment vertical="center" wrapText="1"/>
    </xf>
    <xf numFmtId="0" fontId="5" fillId="0" borderId="0" xfId="0" applyFont="1" applyAlignment="1">
      <alignment horizontal="left" vertical="center"/>
    </xf>
    <xf numFmtId="0" fontId="12" fillId="0" borderId="0" xfId="0" applyFont="1" applyAlignment="1">
      <alignment vertical="center" wrapText="1"/>
    </xf>
    <xf numFmtId="0" fontId="11" fillId="0" borderId="0" xfId="0" applyFont="1" applyAlignment="1">
      <alignment vertical="center" wrapText="1"/>
    </xf>
    <xf numFmtId="0" fontId="11" fillId="0" borderId="0" xfId="0" applyFont="1" applyAlignment="1">
      <alignment horizontal="left" vertical="center" wrapText="1"/>
    </xf>
    <xf numFmtId="0" fontId="0" fillId="0" borderId="0" xfId="0" applyAlignment="1">
      <alignment horizontal="left" vertical="center"/>
    </xf>
    <xf numFmtId="14" fontId="2" fillId="0" borderId="0" xfId="0" applyNumberFormat="1" applyFont="1"/>
    <xf numFmtId="0" fontId="0" fillId="0" borderId="0" xfId="1" applyFont="1"/>
    <xf numFmtId="0" fontId="0" fillId="0" borderId="9" xfId="0"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2" fontId="8" fillId="0" borderId="1" xfId="0" applyNumberFormat="1" applyFont="1" applyBorder="1" applyAlignment="1">
      <alignment horizontal="center" vertical="center" wrapText="1"/>
    </xf>
    <xf numFmtId="4" fontId="8" fillId="0" borderId="1" xfId="0" applyNumberFormat="1" applyFont="1" applyBorder="1" applyAlignment="1">
      <alignment horizontal="center" vertical="center" wrapText="1"/>
    </xf>
    <xf numFmtId="4"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0" borderId="0" xfId="0" applyFont="1" applyAlignment="1">
      <alignment horizontal="left" vertical="center" wrapText="1"/>
    </xf>
    <xf numFmtId="49" fontId="8" fillId="0" borderId="0" xfId="0" applyNumberFormat="1" applyFont="1" applyAlignment="1">
      <alignment wrapText="1"/>
    </xf>
    <xf numFmtId="0" fontId="18" fillId="0" borderId="0" xfId="0" applyFont="1"/>
    <xf numFmtId="0" fontId="18" fillId="0" borderId="0" xfId="0" applyFont="1" applyAlignment="1">
      <alignment horizontal="center"/>
    </xf>
    <xf numFmtId="0" fontId="8" fillId="0" borderId="0" xfId="0" applyFont="1"/>
    <xf numFmtId="0" fontId="8" fillId="0" borderId="0" xfId="0" applyFont="1" applyAlignment="1">
      <alignment horizontal="right" vertical="center"/>
    </xf>
    <xf numFmtId="4" fontId="8" fillId="0" borderId="0" xfId="0" applyNumberFormat="1" applyFont="1"/>
    <xf numFmtId="0" fontId="15" fillId="0" borderId="0" xfId="0" applyFont="1" applyAlignment="1">
      <alignment wrapText="1"/>
    </xf>
    <xf numFmtId="0" fontId="8" fillId="0" borderId="3" xfId="0" applyFont="1" applyBorder="1" applyAlignment="1">
      <alignment horizontal="left" vertical="center" wrapText="1"/>
    </xf>
    <xf numFmtId="0" fontId="8" fillId="0" borderId="3" xfId="0" applyFont="1" applyBorder="1"/>
    <xf numFmtId="1" fontId="8" fillId="0" borderId="3" xfId="0" applyNumberFormat="1" applyFont="1" applyBorder="1" applyAlignment="1">
      <alignment horizontal="center" vertical="center" wrapText="1"/>
    </xf>
    <xf numFmtId="0" fontId="8" fillId="0" borderId="3" xfId="0" applyFont="1" applyBorder="1" applyAlignment="1">
      <alignment horizontal="center" vertical="center"/>
    </xf>
    <xf numFmtId="0" fontId="8" fillId="0" borderId="0" xfId="1" applyFont="1"/>
    <xf numFmtId="0" fontId="8" fillId="0" borderId="1" xfId="1" applyFont="1" applyBorder="1" applyAlignment="1">
      <alignment horizontal="center" vertical="center"/>
    </xf>
    <xf numFmtId="0" fontId="14" fillId="0" borderId="1" xfId="0" applyFont="1" applyBorder="1" applyAlignment="1">
      <alignment horizontal="center" vertical="center" wrapText="1"/>
    </xf>
    <xf numFmtId="2" fontId="14" fillId="0" borderId="1" xfId="0" applyNumberFormat="1" applyFont="1" applyBorder="1" applyAlignment="1">
      <alignment horizontal="center" vertical="center" wrapText="1"/>
    </xf>
    <xf numFmtId="0" fontId="19" fillId="0" borderId="4" xfId="0" applyFont="1" applyBorder="1" applyAlignment="1">
      <alignment horizontal="center" vertical="center" wrapText="1"/>
    </xf>
    <xf numFmtId="2" fontId="19" fillId="0" borderId="4" xfId="0" applyNumberFormat="1" applyFont="1" applyBorder="1" applyAlignment="1">
      <alignment horizontal="center" vertical="center"/>
    </xf>
    <xf numFmtId="1" fontId="8" fillId="0" borderId="1" xfId="1" applyNumberFormat="1" applyFont="1" applyBorder="1" applyAlignment="1">
      <alignment horizontal="center" vertical="center"/>
    </xf>
    <xf numFmtId="2" fontId="8" fillId="0" borderId="1" xfId="1" applyNumberFormat="1" applyFont="1" applyBorder="1" applyAlignment="1">
      <alignment horizontal="center" vertical="center" wrapText="1"/>
    </xf>
    <xf numFmtId="0" fontId="8" fillId="0" borderId="0" xfId="0" applyFont="1" applyAlignment="1">
      <alignment wrapText="1"/>
    </xf>
    <xf numFmtId="4" fontId="8" fillId="0" borderId="1" xfId="0" applyNumberFormat="1" applyFont="1" applyBorder="1"/>
    <xf numFmtId="0" fontId="15" fillId="0" borderId="3" xfId="0" applyFont="1" applyBorder="1" applyAlignment="1">
      <alignment vertical="center" wrapText="1"/>
    </xf>
    <xf numFmtId="0" fontId="19" fillId="0" borderId="0" xfId="0" applyFont="1" applyAlignment="1">
      <alignment horizontal="center" vertical="center" wrapText="1"/>
    </xf>
    <xf numFmtId="0" fontId="8" fillId="0" borderId="0" xfId="0" applyFont="1" applyAlignment="1">
      <alignment horizontal="center" vertical="center"/>
    </xf>
    <xf numFmtId="0" fontId="8" fillId="0" borderId="0" xfId="0" applyFont="1" applyAlignment="1">
      <alignment horizontal="right"/>
    </xf>
    <xf numFmtId="0" fontId="16" fillId="0" borderId="1" xfId="0" applyFont="1" applyBorder="1" applyAlignment="1">
      <alignment horizontal="center" vertical="center" wrapText="1"/>
    </xf>
    <xf numFmtId="2" fontId="16" fillId="0" borderId="1" xfId="0" applyNumberFormat="1" applyFont="1" applyBorder="1" applyAlignment="1">
      <alignment horizontal="center" vertical="center" wrapText="1"/>
    </xf>
    <xf numFmtId="0" fontId="3" fillId="0" borderId="0" xfId="0" applyFont="1" applyAlignment="1">
      <alignment horizontal="right"/>
    </xf>
    <xf numFmtId="4" fontId="3" fillId="0" borderId="0" xfId="0" applyNumberFormat="1" applyFont="1" applyAlignment="1">
      <alignment horizontal="center" vertical="center" wrapText="1"/>
    </xf>
    <xf numFmtId="0" fontId="20" fillId="0" borderId="1" xfId="0" applyFont="1" applyBorder="1" applyAlignment="1">
      <alignment horizontal="center" vertical="center"/>
    </xf>
    <xf numFmtId="4" fontId="20" fillId="0" borderId="1" xfId="0" applyNumberFormat="1" applyFont="1" applyBorder="1" applyAlignment="1">
      <alignment horizontal="center" vertical="center"/>
    </xf>
    <xf numFmtId="0" fontId="15" fillId="0" borderId="3" xfId="0" applyFont="1" applyBorder="1" applyAlignment="1">
      <alignment wrapText="1"/>
    </xf>
    <xf numFmtId="0" fontId="8" fillId="0" borderId="0" xfId="0" applyFont="1" applyAlignment="1">
      <alignment horizontal="left" wrapText="1"/>
    </xf>
    <xf numFmtId="0" fontId="18" fillId="0" borderId="0" xfId="0" applyFont="1" applyAlignment="1">
      <alignment horizontal="center" vertical="center"/>
    </xf>
    <xf numFmtId="0" fontId="8" fillId="0" borderId="0" xfId="0" applyFont="1" applyAlignment="1">
      <alignment horizontal="center" vertical="center" wrapText="1"/>
    </xf>
    <xf numFmtId="4" fontId="8" fillId="0" borderId="0" xfId="0" applyNumberFormat="1" applyFont="1" applyAlignment="1">
      <alignment horizontal="center" vertical="center" wrapText="1"/>
    </xf>
    <xf numFmtId="0" fontId="3" fillId="0" borderId="0" xfId="0" applyFont="1" applyAlignment="1">
      <alignment vertical="center" wrapText="1"/>
    </xf>
    <xf numFmtId="49" fontId="8" fillId="0" borderId="0" xfId="0" applyNumberFormat="1" applyFont="1" applyAlignment="1">
      <alignment vertical="center"/>
    </xf>
    <xf numFmtId="49" fontId="8" fillId="0" borderId="0" xfId="0" applyNumberFormat="1" applyFont="1" applyAlignment="1">
      <alignment vertical="center" wrapText="1"/>
    </xf>
    <xf numFmtId="1" fontId="18" fillId="0" borderId="0" xfId="0" applyNumberFormat="1" applyFont="1"/>
    <xf numFmtId="0" fontId="14" fillId="3" borderId="1" xfId="0" applyFont="1" applyFill="1" applyBorder="1" applyAlignment="1">
      <alignment vertical="center" wrapText="1"/>
    </xf>
    <xf numFmtId="1" fontId="8" fillId="0" borderId="1" xfId="0" applyNumberFormat="1" applyFont="1" applyBorder="1" applyAlignment="1">
      <alignment horizontal="center" vertical="center"/>
    </xf>
    <xf numFmtId="0" fontId="8" fillId="3" borderId="1" xfId="1" applyFont="1" applyFill="1" applyBorder="1" applyAlignment="1">
      <alignment horizontal="left" vertical="center" wrapText="1"/>
    </xf>
    <xf numFmtId="4" fontId="14" fillId="0" borderId="1" xfId="0" applyNumberFormat="1" applyFont="1" applyBorder="1" applyAlignment="1">
      <alignment horizontal="center" vertical="center" wrapText="1"/>
    </xf>
    <xf numFmtId="0" fontId="16" fillId="3" borderId="1" xfId="0" applyFont="1" applyFill="1" applyBorder="1" applyAlignment="1">
      <alignment vertical="center" wrapText="1"/>
    </xf>
    <xf numFmtId="0" fontId="8" fillId="3" borderId="1" xfId="0" applyFont="1" applyFill="1" applyBorder="1" applyAlignment="1">
      <alignment vertical="center" wrapText="1"/>
    </xf>
    <xf numFmtId="0" fontId="8" fillId="0" borderId="4" xfId="0" applyFont="1" applyBorder="1" applyAlignment="1">
      <alignment horizontal="center" vertical="center" wrapText="1"/>
    </xf>
    <xf numFmtId="0" fontId="8" fillId="3" borderId="0" xfId="0" applyFont="1" applyFill="1" applyAlignment="1">
      <alignment vertical="center" wrapText="1"/>
    </xf>
    <xf numFmtId="0" fontId="14" fillId="0" borderId="4" xfId="0" applyFont="1" applyBorder="1" applyAlignment="1">
      <alignment horizontal="center" vertical="center" wrapText="1"/>
    </xf>
    <xf numFmtId="4" fontId="14" fillId="0" borderId="4" xfId="0" applyNumberFormat="1" applyFont="1" applyBorder="1" applyAlignment="1">
      <alignment horizontal="center" vertical="center" wrapText="1"/>
    </xf>
    <xf numFmtId="0" fontId="8" fillId="3" borderId="1" xfId="0" applyFont="1" applyFill="1" applyBorder="1" applyAlignment="1">
      <alignment wrapText="1"/>
    </xf>
    <xf numFmtId="0" fontId="2" fillId="0" borderId="0" xfId="0" applyFont="1" applyAlignment="1">
      <alignment vertical="center"/>
    </xf>
    <xf numFmtId="0" fontId="11" fillId="0" borderId="0" xfId="0" applyFont="1" applyAlignment="1">
      <alignment horizontal="center" vertical="center" wrapText="1"/>
    </xf>
    <xf numFmtId="3" fontId="20" fillId="0" borderId="1" xfId="0" applyNumberFormat="1" applyFont="1" applyBorder="1" applyAlignment="1">
      <alignment horizontal="center" vertical="center"/>
    </xf>
    <xf numFmtId="0" fontId="25" fillId="0" borderId="0" xfId="0" applyFont="1" applyAlignment="1">
      <alignment vertical="center" wrapText="1"/>
    </xf>
    <xf numFmtId="0" fontId="15" fillId="3" borderId="1" xfId="0" applyFont="1" applyFill="1" applyBorder="1" applyAlignment="1">
      <alignment vertical="center" wrapText="1"/>
    </xf>
    <xf numFmtId="0" fontId="15" fillId="3" borderId="1" xfId="0" applyFont="1" applyFill="1" applyBorder="1" applyAlignment="1">
      <alignment wrapText="1"/>
    </xf>
    <xf numFmtId="0" fontId="17" fillId="0" borderId="0" xfId="0" applyFont="1" applyAlignment="1">
      <alignment horizontal="left" vertical="center"/>
    </xf>
    <xf numFmtId="0" fontId="8" fillId="3" borderId="7" xfId="0" applyFont="1" applyFill="1" applyBorder="1" applyAlignment="1">
      <alignment vertical="center" wrapText="1"/>
    </xf>
    <xf numFmtId="0" fontId="13" fillId="3" borderId="1" xfId="0" applyFont="1" applyFill="1" applyBorder="1" applyAlignment="1">
      <alignment vertical="center" wrapText="1"/>
    </xf>
    <xf numFmtId="1" fontId="8" fillId="3" borderId="1" xfId="0" applyNumberFormat="1" applyFont="1" applyFill="1" applyBorder="1" applyAlignment="1">
      <alignment horizontal="justify" vertical="center" wrapText="1"/>
    </xf>
    <xf numFmtId="0" fontId="19" fillId="0" borderId="3" xfId="0" applyFont="1" applyBorder="1" applyAlignment="1">
      <alignment wrapText="1"/>
    </xf>
    <xf numFmtId="0" fontId="19" fillId="0" borderId="3" xfId="0" applyFont="1" applyBorder="1"/>
    <xf numFmtId="0" fontId="8" fillId="0" borderId="3" xfId="0" applyFont="1" applyBorder="1" applyAlignment="1">
      <alignment wrapText="1"/>
    </xf>
    <xf numFmtId="0" fontId="20" fillId="0" borderId="8" xfId="0" applyFont="1" applyBorder="1" applyAlignment="1">
      <alignment horizontal="center" vertical="center"/>
    </xf>
    <xf numFmtId="3" fontId="20" fillId="0" borderId="8" xfId="0" applyNumberFormat="1" applyFont="1" applyBorder="1" applyAlignment="1">
      <alignment horizontal="center" vertical="center"/>
    </xf>
    <xf numFmtId="0" fontId="18" fillId="0" borderId="3" xfId="0" applyFont="1" applyBorder="1" applyAlignment="1">
      <alignment wrapText="1"/>
    </xf>
    <xf numFmtId="0" fontId="8" fillId="4" borderId="9" xfId="0" applyFont="1" applyFill="1" applyBorder="1" applyAlignment="1">
      <alignment horizontal="center" vertical="center" wrapText="1"/>
    </xf>
    <xf numFmtId="0" fontId="11" fillId="0" borderId="0" xfId="0" applyFont="1"/>
    <xf numFmtId="4" fontId="16" fillId="0" borderId="1" xfId="0" applyNumberFormat="1" applyFont="1" applyBorder="1" applyAlignment="1">
      <alignment horizontal="center" vertical="center" wrapText="1"/>
    </xf>
    <xf numFmtId="4" fontId="8" fillId="0" borderId="0" xfId="0" applyNumberFormat="1" applyFont="1" applyAlignment="1">
      <alignment horizontal="center" vertical="center"/>
    </xf>
    <xf numFmtId="1" fontId="8" fillId="0" borderId="4" xfId="0" applyNumberFormat="1" applyFont="1" applyBorder="1" applyAlignment="1">
      <alignment horizontal="center" vertical="center" wrapText="1"/>
    </xf>
    <xf numFmtId="0" fontId="8" fillId="5" borderId="1" xfId="0" applyFont="1" applyFill="1" applyBorder="1" applyAlignment="1">
      <alignment vertical="center" wrapText="1"/>
    </xf>
    <xf numFmtId="0" fontId="14" fillId="5" borderId="1" xfId="0" applyFont="1" applyFill="1" applyBorder="1" applyAlignment="1">
      <alignment vertical="center" wrapText="1"/>
    </xf>
    <xf numFmtId="0" fontId="8" fillId="5" borderId="1" xfId="1" applyFont="1" applyFill="1" applyBorder="1" applyAlignment="1">
      <alignment horizontal="left" vertical="center" wrapText="1"/>
    </xf>
    <xf numFmtId="0" fontId="8" fillId="5" borderId="1" xfId="0" applyFont="1" applyFill="1" applyBorder="1" applyAlignment="1">
      <alignment horizontal="left" vertical="center" wrapText="1"/>
    </xf>
    <xf numFmtId="0" fontId="19" fillId="0" borderId="1" xfId="0" applyFont="1" applyBorder="1" applyAlignment="1">
      <alignment horizontal="center" vertical="center" wrapText="1"/>
    </xf>
    <xf numFmtId="3" fontId="19" fillId="0" borderId="1" xfId="0" applyNumberFormat="1" applyFont="1" applyBorder="1" applyAlignment="1">
      <alignment horizontal="center" vertical="center" wrapText="1"/>
    </xf>
    <xf numFmtId="0" fontId="13" fillId="6" borderId="1" xfId="0" applyFont="1" applyFill="1" applyBorder="1" applyAlignment="1">
      <alignment vertical="center" wrapText="1"/>
    </xf>
    <xf numFmtId="1" fontId="8" fillId="6" borderId="1" xfId="0" applyNumberFormat="1" applyFont="1" applyFill="1" applyBorder="1" applyAlignment="1">
      <alignment horizontal="justify" vertical="center" wrapText="1"/>
    </xf>
    <xf numFmtId="0" fontId="33" fillId="0" borderId="1" xfId="0" applyFont="1" applyBorder="1" applyAlignment="1">
      <alignment horizontal="center" vertical="center" wrapText="1"/>
    </xf>
    <xf numFmtId="0" fontId="8" fillId="6" borderId="1" xfId="0" applyFont="1" applyFill="1" applyBorder="1" applyAlignment="1">
      <alignment horizontal="left" vertical="top" wrapText="1"/>
    </xf>
    <xf numFmtId="49" fontId="8" fillId="0" borderId="1" xfId="0" applyNumberFormat="1" applyFont="1" applyBorder="1" applyAlignment="1">
      <alignment horizontal="center" vertical="center" wrapText="1"/>
    </xf>
    <xf numFmtId="49" fontId="8" fillId="5" borderId="1" xfId="0" applyNumberFormat="1" applyFont="1" applyFill="1" applyBorder="1" applyAlignment="1" applyProtection="1">
      <alignment vertical="center" wrapText="1"/>
      <protection locked="0"/>
    </xf>
    <xf numFmtId="0" fontId="8" fillId="0" borderId="1" xfId="1" applyFont="1" applyBorder="1" applyAlignment="1">
      <alignment horizontal="center" vertical="center" wrapText="1"/>
    </xf>
    <xf numFmtId="1" fontId="8" fillId="0" borderId="1" xfId="1" applyNumberFormat="1" applyFont="1" applyBorder="1" applyAlignment="1">
      <alignment horizontal="center" vertical="center" wrapText="1"/>
    </xf>
    <xf numFmtId="9" fontId="8" fillId="0" borderId="1" xfId="1" applyNumberFormat="1" applyFont="1" applyBorder="1" applyAlignment="1">
      <alignment horizontal="center" vertical="center" wrapText="1"/>
    </xf>
    <xf numFmtId="4" fontId="8" fillId="0" borderId="1" xfId="1" applyNumberFormat="1" applyFont="1" applyBorder="1" applyAlignment="1">
      <alignment horizontal="center" vertical="center" wrapText="1"/>
    </xf>
    <xf numFmtId="4" fontId="8" fillId="0" borderId="4" xfId="0" applyNumberFormat="1" applyFont="1" applyBorder="1" applyAlignment="1">
      <alignment horizontal="center" vertical="center" wrapText="1"/>
    </xf>
    <xf numFmtId="0" fontId="8" fillId="0" borderId="0" xfId="1" applyFont="1" applyAlignment="1">
      <alignment wrapText="1"/>
    </xf>
    <xf numFmtId="0" fontId="0" fillId="0" borderId="1" xfId="0" applyBorder="1" applyAlignment="1">
      <alignment wrapText="1"/>
    </xf>
    <xf numFmtId="0" fontId="20" fillId="0" borderId="1" xfId="0" applyFont="1" applyBorder="1" applyAlignment="1">
      <alignment horizontal="center" vertical="center" wrapText="1"/>
    </xf>
    <xf numFmtId="3" fontId="20" fillId="0" borderId="1" xfId="0" applyNumberFormat="1" applyFont="1" applyBorder="1" applyAlignment="1">
      <alignment horizontal="center" vertical="center" wrapText="1"/>
    </xf>
    <xf numFmtId="14" fontId="0" fillId="0" borderId="0" xfId="0" applyNumberFormat="1" applyAlignment="1">
      <alignment wrapText="1"/>
    </xf>
    <xf numFmtId="0" fontId="8" fillId="0" borderId="0" xfId="0" applyFont="1" applyAlignment="1">
      <alignment horizontal="right" vertical="center" wrapText="1"/>
    </xf>
    <xf numFmtId="4" fontId="8" fillId="0" borderId="0" xfId="0" applyNumberFormat="1" applyFont="1" applyAlignment="1">
      <alignment wrapText="1"/>
    </xf>
    <xf numFmtId="4" fontId="20" fillId="0" borderId="1" xfId="0" applyNumberFormat="1" applyFont="1" applyBorder="1" applyAlignment="1">
      <alignment horizontal="center" vertical="center" wrapText="1"/>
    </xf>
    <xf numFmtId="9" fontId="8" fillId="0" borderId="1" xfId="2" applyFont="1" applyBorder="1" applyAlignment="1">
      <alignment horizontal="center" vertical="center" wrapText="1"/>
    </xf>
    <xf numFmtId="0" fontId="0" fillId="0" borderId="0" xfId="1" applyFont="1" applyAlignment="1">
      <alignment wrapText="1"/>
    </xf>
    <xf numFmtId="0" fontId="8" fillId="0" borderId="0" xfId="0" applyFont="1" applyAlignment="1">
      <alignment horizontal="right" wrapText="1"/>
    </xf>
    <xf numFmtId="0" fontId="2" fillId="0" borderId="0" xfId="0" applyFont="1" applyAlignment="1">
      <alignment horizontal="right" wrapText="1"/>
    </xf>
    <xf numFmtId="49" fontId="8" fillId="0" borderId="0" xfId="0" applyNumberFormat="1" applyFont="1" applyAlignment="1">
      <alignment horizontal="left" vertical="center" wrapText="1"/>
    </xf>
    <xf numFmtId="4" fontId="0" fillId="0" borderId="0" xfId="0" applyNumberFormat="1" applyAlignment="1">
      <alignment wrapText="1"/>
    </xf>
    <xf numFmtId="0" fontId="3" fillId="0" borderId="0" xfId="1" applyFont="1" applyAlignment="1">
      <alignment horizontal="right" wrapText="1"/>
    </xf>
    <xf numFmtId="0" fontId="8" fillId="0" borderId="1" xfId="0" applyFont="1" applyBorder="1" applyAlignment="1">
      <alignment vertical="center" wrapText="1"/>
    </xf>
    <xf numFmtId="0" fontId="8" fillId="0" borderId="1" xfId="0" applyFont="1" applyBorder="1" applyAlignment="1">
      <alignment wrapText="1"/>
    </xf>
    <xf numFmtId="0" fontId="3" fillId="0" borderId="0" xfId="0" applyFont="1" applyAlignment="1">
      <alignment horizontal="left" vertical="center"/>
    </xf>
    <xf numFmtId="1" fontId="8" fillId="6" borderId="1" xfId="0" applyNumberFormat="1" applyFont="1" applyFill="1" applyBorder="1" applyAlignment="1">
      <alignment horizontal="left" vertical="center" wrapText="1"/>
    </xf>
    <xf numFmtId="0" fontId="20" fillId="0" borderId="8" xfId="0" applyFont="1" applyBorder="1" applyAlignment="1">
      <alignment horizontal="center" vertical="center" wrapText="1"/>
    </xf>
    <xf numFmtId="0" fontId="0" fillId="0" borderId="3" xfId="1" applyFont="1" applyBorder="1" applyAlignment="1">
      <alignment wrapText="1"/>
    </xf>
    <xf numFmtId="0" fontId="8" fillId="0" borderId="1" xfId="0" applyFont="1" applyBorder="1" applyAlignment="1">
      <alignment horizontal="right" vertical="center"/>
    </xf>
    <xf numFmtId="0" fontId="8" fillId="0" borderId="1" xfId="0" applyFont="1" applyBorder="1" applyAlignment="1">
      <alignment horizontal="right"/>
    </xf>
    <xf numFmtId="1" fontId="8" fillId="0" borderId="1" xfId="0" applyNumberFormat="1" applyFont="1" applyBorder="1" applyAlignment="1">
      <alignment horizontal="right" vertical="center" wrapText="1"/>
    </xf>
    <xf numFmtId="0" fontId="8" fillId="0" borderId="2" xfId="0" applyFont="1" applyBorder="1" applyAlignment="1">
      <alignment horizontal="right"/>
    </xf>
    <xf numFmtId="0" fontId="8" fillId="0" borderId="5" xfId="0" applyFont="1" applyBorder="1" applyAlignment="1">
      <alignment horizontal="right"/>
    </xf>
    <xf numFmtId="0" fontId="8" fillId="0" borderId="6" xfId="0" applyFont="1" applyBorder="1" applyAlignment="1">
      <alignment horizontal="right"/>
    </xf>
    <xf numFmtId="0" fontId="18" fillId="0" borderId="3" xfId="0" applyFont="1" applyBorder="1" applyAlignment="1">
      <alignment horizontal="left" wrapText="1"/>
    </xf>
    <xf numFmtId="0" fontId="34" fillId="0" borderId="0" xfId="0" applyFont="1" applyAlignment="1">
      <alignment horizontal="center" wrapText="1"/>
    </xf>
    <xf numFmtId="0" fontId="8" fillId="0" borderId="3" xfId="0" applyFont="1" applyBorder="1" applyAlignment="1">
      <alignment horizontal="left" wrapText="1"/>
    </xf>
    <xf numFmtId="49" fontId="8" fillId="0" borderId="3" xfId="0" applyNumberFormat="1" applyFont="1" applyBorder="1" applyAlignment="1">
      <alignment horizontal="left" wrapText="1"/>
    </xf>
    <xf numFmtId="0" fontId="8" fillId="0" borderId="3" xfId="0" applyFont="1" applyBorder="1" applyAlignment="1">
      <alignment horizontal="left" vertical="center" wrapText="1"/>
    </xf>
    <xf numFmtId="0" fontId="15" fillId="0" borderId="3" xfId="0" applyFont="1" applyBorder="1" applyAlignment="1">
      <alignment horizontal="left" vertical="center" wrapText="1"/>
    </xf>
    <xf numFmtId="0" fontId="8" fillId="0" borderId="2" xfId="0" applyFont="1" applyBorder="1" applyAlignment="1">
      <alignment horizontal="right" vertical="center" wrapText="1"/>
    </xf>
    <xf numFmtId="0" fontId="8" fillId="0" borderId="5" xfId="0" applyFont="1" applyBorder="1" applyAlignment="1">
      <alignment horizontal="right" vertical="center" wrapText="1"/>
    </xf>
    <xf numFmtId="0" fontId="8" fillId="0" borderId="6" xfId="0" applyFont="1" applyBorder="1" applyAlignment="1">
      <alignment horizontal="right" vertical="center" wrapText="1"/>
    </xf>
    <xf numFmtId="0" fontId="14" fillId="0" borderId="2" xfId="0" applyFont="1" applyBorder="1" applyAlignment="1">
      <alignment horizontal="right" vertical="center" wrapText="1"/>
    </xf>
    <xf numFmtId="0" fontId="14" fillId="0" borderId="5" xfId="0" applyFont="1" applyBorder="1" applyAlignment="1">
      <alignment horizontal="right" vertical="center" wrapText="1"/>
    </xf>
    <xf numFmtId="0" fontId="14" fillId="0" borderId="6" xfId="0" applyFont="1" applyBorder="1" applyAlignment="1">
      <alignment horizontal="right" vertical="center" wrapText="1"/>
    </xf>
    <xf numFmtId="0" fontId="8" fillId="0" borderId="2" xfId="1" applyFont="1" applyBorder="1" applyAlignment="1">
      <alignment horizontal="right" wrapText="1"/>
    </xf>
    <xf numFmtId="0" fontId="3" fillId="0" borderId="5" xfId="1" applyFont="1" applyBorder="1" applyAlignment="1">
      <alignment horizontal="right" wrapText="1"/>
    </xf>
    <xf numFmtId="0" fontId="3" fillId="0" borderId="6" xfId="1" applyFont="1" applyBorder="1" applyAlignment="1">
      <alignment horizontal="right" wrapText="1"/>
    </xf>
    <xf numFmtId="0" fontId="0" fillId="0" borderId="2" xfId="0" applyBorder="1" applyAlignment="1">
      <alignment horizontal="right" wrapText="1"/>
    </xf>
    <xf numFmtId="0" fontId="0" fillId="0" borderId="5" xfId="0" applyBorder="1" applyAlignment="1">
      <alignment horizontal="right" wrapText="1"/>
    </xf>
    <xf numFmtId="0" fontId="0" fillId="0" borderId="6" xfId="0" applyBorder="1" applyAlignment="1">
      <alignment horizontal="right" wrapText="1"/>
    </xf>
    <xf numFmtId="0" fontId="3" fillId="0" borderId="5" xfId="0" applyFont="1" applyBorder="1" applyAlignment="1">
      <alignment horizontal="right" vertical="center" wrapText="1"/>
    </xf>
    <xf numFmtId="0" fontId="3" fillId="0" borderId="6" xfId="0" applyFont="1" applyBorder="1" applyAlignment="1">
      <alignment horizontal="right" vertical="center" wrapText="1"/>
    </xf>
    <xf numFmtId="0" fontId="8" fillId="0" borderId="2" xfId="0" applyFont="1" applyBorder="1" applyAlignment="1">
      <alignment horizontal="right" wrapText="1"/>
    </xf>
    <xf numFmtId="0" fontId="8" fillId="0" borderId="5" xfId="0" applyFont="1" applyBorder="1" applyAlignment="1">
      <alignment horizontal="right" wrapText="1"/>
    </xf>
    <xf numFmtId="0" fontId="8" fillId="0" borderId="6" xfId="0" applyFont="1" applyBorder="1" applyAlignment="1">
      <alignment horizontal="right" wrapText="1"/>
    </xf>
    <xf numFmtId="0" fontId="0" fillId="0" borderId="3" xfId="0" applyBorder="1" applyAlignment="1">
      <alignment horizontal="left" wrapText="1"/>
    </xf>
    <xf numFmtId="49" fontId="8" fillId="0" borderId="3" xfId="0" applyNumberFormat="1" applyFont="1" applyBorder="1" applyAlignment="1" applyProtection="1">
      <alignment horizontal="left" vertical="center" wrapText="1"/>
      <protection locked="0"/>
    </xf>
    <xf numFmtId="0" fontId="8" fillId="0" borderId="1" xfId="0" applyFont="1" applyBorder="1" applyAlignment="1">
      <alignment horizontal="right" vertical="center" wrapText="1"/>
    </xf>
    <xf numFmtId="49" fontId="8" fillId="0" borderId="3" xfId="0" applyNumberFormat="1" applyFont="1" applyBorder="1" applyAlignment="1">
      <alignment horizontal="left" vertical="center" wrapText="1"/>
    </xf>
    <xf numFmtId="0" fontId="8" fillId="0" borderId="1" xfId="1" applyNumberFormat="1" applyFont="1" applyBorder="1" applyAlignment="1">
      <alignment horizontal="center" vertical="center" wrapText="1"/>
    </xf>
  </cellXfs>
  <cellStyles count="3">
    <cellStyle name="Normal" xfId="0" builtinId="0"/>
    <cellStyle name="Normalny 2" xfId="1" xr:uid="{00000000-0005-0000-0000-000001000000}"/>
    <cellStyle name="Per 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K25"/>
  <sheetViews>
    <sheetView zoomScaleNormal="100" workbookViewId="0">
      <selection activeCell="B7" sqref="B7"/>
    </sheetView>
  </sheetViews>
  <sheetFormatPr defaultColWidth="11.5703125" defaultRowHeight="12.75"/>
  <cols>
    <col min="2" max="2" width="98.7109375" style="1" customWidth="1"/>
    <col min="3" max="3" width="8.7109375" customWidth="1"/>
    <col min="4" max="4" width="9.28515625" style="1" customWidth="1"/>
    <col min="6" max="6" width="8.42578125" customWidth="1"/>
    <col min="7" max="7" width="14.85546875" customWidth="1"/>
    <col min="8" max="8" width="13.140625" customWidth="1"/>
    <col min="9" max="9" width="11.7109375" customWidth="1"/>
    <col min="10" max="10" width="16.28515625" customWidth="1"/>
    <col min="11" max="11" width="14.5703125" customWidth="1"/>
  </cols>
  <sheetData>
    <row r="1" spans="1:11" ht="15.75">
      <c r="B1" s="18"/>
      <c r="H1" s="16"/>
      <c r="I1" s="29">
        <v>44883</v>
      </c>
    </row>
    <row r="3" spans="1:11">
      <c r="A3" s="51" t="s">
        <v>27</v>
      </c>
      <c r="B3" s="40" t="s">
        <v>129</v>
      </c>
      <c r="C3" s="41"/>
      <c r="D3" s="42"/>
      <c r="E3" s="41"/>
      <c r="F3" s="41"/>
      <c r="G3" s="41"/>
      <c r="H3" s="41"/>
      <c r="I3" s="41"/>
      <c r="J3" s="43"/>
    </row>
    <row r="4" spans="1:11" ht="24">
      <c r="A4" s="33" t="s">
        <v>0</v>
      </c>
      <c r="B4" s="32" t="s">
        <v>1</v>
      </c>
      <c r="C4" s="11" t="s">
        <v>2</v>
      </c>
      <c r="D4" s="32" t="s">
        <v>10</v>
      </c>
      <c r="E4" s="33" t="s">
        <v>11</v>
      </c>
      <c r="F4" s="33" t="s">
        <v>90</v>
      </c>
      <c r="G4" s="33" t="s">
        <v>91</v>
      </c>
      <c r="H4" s="33" t="s">
        <v>92</v>
      </c>
      <c r="I4" s="33" t="s">
        <v>93</v>
      </c>
      <c r="J4" s="33" t="s">
        <v>94</v>
      </c>
    </row>
    <row r="5" spans="1:11" ht="138.6" customHeight="1">
      <c r="A5" s="38" t="s">
        <v>3</v>
      </c>
      <c r="B5" s="100" t="s">
        <v>89</v>
      </c>
      <c r="C5" s="38" t="s">
        <v>12</v>
      </c>
      <c r="D5" s="32">
        <v>2400</v>
      </c>
      <c r="E5" s="37">
        <v>9.5</v>
      </c>
      <c r="F5" s="34">
        <v>0.08</v>
      </c>
      <c r="G5" s="35">
        <f>ROUND(E5+E5*F5,2)</f>
        <v>10.26</v>
      </c>
      <c r="H5" s="36">
        <f>D5*E5</f>
        <v>22800</v>
      </c>
      <c r="I5" s="37">
        <f>ROUND(H5*F5,2)</f>
        <v>1824</v>
      </c>
      <c r="J5" s="37">
        <f>ROUND(H5+I5,2)</f>
        <v>24624</v>
      </c>
      <c r="K5" s="10" t="s">
        <v>98</v>
      </c>
    </row>
    <row r="6" spans="1:11" ht="148.9" customHeight="1">
      <c r="A6" s="38" t="s">
        <v>5</v>
      </c>
      <c r="B6" s="100" t="s">
        <v>95</v>
      </c>
      <c r="C6" s="38" t="s">
        <v>12</v>
      </c>
      <c r="D6" s="32">
        <v>1000</v>
      </c>
      <c r="E6" s="37">
        <v>15</v>
      </c>
      <c r="F6" s="34">
        <v>0.08</v>
      </c>
      <c r="G6" s="35">
        <f t="shared" ref="G6:G8" si="0">ROUND(E6+E6*F6,2)</f>
        <v>16.2</v>
      </c>
      <c r="H6" s="36">
        <f t="shared" ref="H6:H8" si="1">D6*E6</f>
        <v>15000</v>
      </c>
      <c r="I6" s="37">
        <f t="shared" ref="I6:I8" si="2">ROUND(H6*F6,2)</f>
        <v>1200</v>
      </c>
      <c r="J6" s="37">
        <f t="shared" ref="J6:J8" si="3">ROUND(H6+I6,2)</f>
        <v>16200</v>
      </c>
      <c r="K6" s="10" t="s">
        <v>99</v>
      </c>
    </row>
    <row r="7" spans="1:11" ht="120" customHeight="1">
      <c r="A7" s="38" t="s">
        <v>6</v>
      </c>
      <c r="B7" s="100" t="s">
        <v>96</v>
      </c>
      <c r="C7" s="38" t="s">
        <v>12</v>
      </c>
      <c r="D7" s="32">
        <v>120</v>
      </c>
      <c r="E7" s="37">
        <v>19</v>
      </c>
      <c r="F7" s="34">
        <v>0.08</v>
      </c>
      <c r="G7" s="35">
        <f t="shared" si="0"/>
        <v>20.52</v>
      </c>
      <c r="H7" s="36">
        <f t="shared" si="1"/>
        <v>2280</v>
      </c>
      <c r="I7" s="37">
        <f t="shared" si="2"/>
        <v>182.4</v>
      </c>
      <c r="J7" s="37">
        <f t="shared" si="3"/>
        <v>2462.4</v>
      </c>
      <c r="K7" s="10" t="s">
        <v>100</v>
      </c>
    </row>
    <row r="8" spans="1:11" ht="123" customHeight="1">
      <c r="A8" s="38" t="s">
        <v>7</v>
      </c>
      <c r="B8" s="100" t="s">
        <v>97</v>
      </c>
      <c r="C8" s="38" t="s">
        <v>12</v>
      </c>
      <c r="D8" s="32">
        <v>100</v>
      </c>
      <c r="E8" s="37">
        <v>25.5</v>
      </c>
      <c r="F8" s="34">
        <v>0.08</v>
      </c>
      <c r="G8" s="35">
        <f t="shared" si="0"/>
        <v>27.54</v>
      </c>
      <c r="H8" s="36">
        <f t="shared" si="1"/>
        <v>2550</v>
      </c>
      <c r="I8" s="37">
        <f t="shared" si="2"/>
        <v>204</v>
      </c>
      <c r="J8" s="37">
        <f t="shared" si="3"/>
        <v>2754</v>
      </c>
      <c r="K8" s="39" t="s">
        <v>101</v>
      </c>
    </row>
    <row r="9" spans="1:11">
      <c r="A9" s="150"/>
      <c r="B9" s="150"/>
      <c r="C9" s="150"/>
      <c r="D9" s="150"/>
      <c r="E9" s="150"/>
      <c r="F9" s="150"/>
      <c r="G9" s="150"/>
      <c r="H9" s="36">
        <f>SUM(H5:H8)</f>
        <v>42630</v>
      </c>
      <c r="I9" s="37">
        <f>SUM(I5:I8)</f>
        <v>3410.4</v>
      </c>
      <c r="J9" s="37">
        <f>SUM(J5:J8)</f>
        <v>46040.4</v>
      </c>
    </row>
    <row r="10" spans="1:11">
      <c r="A10" s="44"/>
      <c r="B10" s="44"/>
      <c r="C10" s="44"/>
      <c r="D10" s="44"/>
      <c r="E10" s="44"/>
      <c r="F10" s="44"/>
      <c r="G10" s="44"/>
      <c r="H10" s="45"/>
      <c r="I10" s="45"/>
      <c r="J10" s="43"/>
    </row>
    <row r="11" spans="1:11">
      <c r="A11" s="71" t="s">
        <v>31</v>
      </c>
      <c r="B11" s="72" t="s">
        <v>111</v>
      </c>
      <c r="C11" s="43"/>
      <c r="D11" s="59"/>
      <c r="E11" s="43"/>
      <c r="F11" s="43"/>
      <c r="G11" s="43"/>
      <c r="H11" s="43"/>
      <c r="I11" s="43"/>
      <c r="J11" s="43"/>
    </row>
    <row r="12" spans="1:11" ht="24">
      <c r="A12" s="33" t="s">
        <v>0</v>
      </c>
      <c r="B12" s="32" t="s">
        <v>1</v>
      </c>
      <c r="C12" s="11" t="s">
        <v>2</v>
      </c>
      <c r="D12" s="32" t="s">
        <v>10</v>
      </c>
      <c r="E12" s="33" t="s">
        <v>11</v>
      </c>
      <c r="F12" s="33" t="s">
        <v>90</v>
      </c>
      <c r="G12" s="33" t="s">
        <v>91</v>
      </c>
      <c r="H12" s="33" t="s">
        <v>92</v>
      </c>
      <c r="I12" s="33" t="s">
        <v>93</v>
      </c>
      <c r="J12" s="33" t="s">
        <v>94</v>
      </c>
    </row>
    <row r="13" spans="1:11" ht="60">
      <c r="A13" s="38" t="s">
        <v>3</v>
      </c>
      <c r="B13" s="85" t="s">
        <v>130</v>
      </c>
      <c r="C13" s="33" t="s">
        <v>12</v>
      </c>
      <c r="D13" s="32">
        <v>5000</v>
      </c>
      <c r="E13" s="35">
        <v>10</v>
      </c>
      <c r="F13" s="34">
        <v>0.08</v>
      </c>
      <c r="G13" s="35">
        <f t="shared" ref="G13" si="4">ROUND(E13+E13*F13,2)</f>
        <v>10.8</v>
      </c>
      <c r="H13" s="36">
        <f t="shared" ref="H13" si="5">D13*E13</f>
        <v>50000</v>
      </c>
      <c r="I13" s="37">
        <f t="shared" ref="I13" si="6">ROUND(H13*F13,2)</f>
        <v>4000</v>
      </c>
      <c r="J13" s="37">
        <f t="shared" ref="J13" si="7">ROUND(H13+I13,2)</f>
        <v>54000</v>
      </c>
    </row>
    <row r="14" spans="1:11">
      <c r="A14" s="151" t="s">
        <v>76</v>
      </c>
      <c r="B14" s="151"/>
      <c r="C14" s="151"/>
      <c r="D14" s="151"/>
      <c r="E14" s="151"/>
      <c r="F14" s="151"/>
      <c r="G14" s="151"/>
      <c r="H14" s="60">
        <f>SUM(H12:H13)</f>
        <v>50000</v>
      </c>
      <c r="I14" s="60">
        <f>SUM(I12:I13)</f>
        <v>4000</v>
      </c>
      <c r="J14" s="60">
        <f>SUM(J12:J13)</f>
        <v>54000</v>
      </c>
    </row>
    <row r="15" spans="1:11">
      <c r="A15" s="44"/>
      <c r="B15" s="44"/>
      <c r="C15" s="44"/>
      <c r="D15" s="44"/>
      <c r="E15" s="44"/>
      <c r="F15" s="44"/>
      <c r="G15" s="44"/>
      <c r="H15" s="45"/>
      <c r="I15" s="45"/>
      <c r="J15" s="43"/>
    </row>
    <row r="22" spans="11:11">
      <c r="K22">
        <v>46040.4</v>
      </c>
    </row>
    <row r="23" spans="11:11">
      <c r="K23">
        <v>28620</v>
      </c>
    </row>
    <row r="24" spans="11:11">
      <c r="K24">
        <v>9396</v>
      </c>
    </row>
    <row r="25" spans="11:11">
      <c r="K25">
        <v>14154</v>
      </c>
    </row>
  </sheetData>
  <sheetProtection selectLockedCells="1" selectUnlockedCells="1"/>
  <mergeCells count="2">
    <mergeCell ref="A9:G9"/>
    <mergeCell ref="A14:G14"/>
  </mergeCells>
  <pageMargins left="0.23622047244094491" right="0.23622047244094491" top="0.74803149606299213" bottom="0.74803149606299213" header="0.31496062992125984" footer="0.31496062992125984"/>
  <pageSetup paperSize="9" scale="60" firstPageNumber="0" fitToHeight="8" orientation="landscape" horizontalDpi="300" verticalDpi="300" r:id="rId1"/>
  <headerFooter alignWithMargins="0">
    <oddHeader>&amp;C&amp;"Times New Roman,Normalny"&amp;12&amp;A</oddHeader>
    <oddFooter>&amp;C&amp;"Times New Roman,Normalny"&amp;12Strona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6"/>
  <sheetViews>
    <sheetView topLeftCell="A58" zoomScaleNormal="100" workbookViewId="0">
      <selection activeCell="B39" sqref="B39"/>
    </sheetView>
  </sheetViews>
  <sheetFormatPr defaultColWidth="11.5703125" defaultRowHeight="12.75"/>
  <cols>
    <col min="2" max="2" width="98.7109375" style="1" customWidth="1"/>
    <col min="3" max="3" width="8.7109375" customWidth="1"/>
    <col min="4" max="4" width="9.28515625" style="1" customWidth="1"/>
    <col min="6" max="6" width="8.42578125" customWidth="1"/>
    <col min="7" max="7" width="14.85546875" customWidth="1"/>
    <col min="8" max="8" width="13.140625" customWidth="1"/>
    <col min="9" max="9" width="11.7109375" customWidth="1"/>
    <col min="10" max="10" width="16.28515625" customWidth="1"/>
    <col min="11" max="11" width="14.5703125" customWidth="1"/>
  </cols>
  <sheetData>
    <row r="1" spans="1:11" ht="15.75">
      <c r="B1" s="18"/>
      <c r="H1" s="16"/>
      <c r="I1" s="29">
        <v>44883</v>
      </c>
    </row>
    <row r="3" spans="1:11">
      <c r="A3" s="51" t="s">
        <v>27</v>
      </c>
      <c r="B3" s="40" t="s">
        <v>129</v>
      </c>
      <c r="C3" s="41"/>
      <c r="D3" s="42"/>
      <c r="E3" s="41"/>
      <c r="F3" s="41"/>
      <c r="G3" s="41"/>
      <c r="H3" s="41"/>
      <c r="I3" s="41"/>
      <c r="J3" s="43"/>
    </row>
    <row r="4" spans="1:11" ht="24">
      <c r="A4" s="33" t="s">
        <v>0</v>
      </c>
      <c r="B4" s="32" t="s">
        <v>1</v>
      </c>
      <c r="C4" s="11" t="s">
        <v>2</v>
      </c>
      <c r="D4" s="32" t="s">
        <v>10</v>
      </c>
      <c r="E4" s="33" t="s">
        <v>11</v>
      </c>
      <c r="F4" s="33" t="s">
        <v>90</v>
      </c>
      <c r="G4" s="33" t="s">
        <v>91</v>
      </c>
      <c r="H4" s="33" t="s">
        <v>92</v>
      </c>
      <c r="I4" s="33" t="s">
        <v>93</v>
      </c>
      <c r="J4" s="33" t="s">
        <v>94</v>
      </c>
    </row>
    <row r="5" spans="1:11" ht="138.6" customHeight="1">
      <c r="A5" s="38" t="s">
        <v>3</v>
      </c>
      <c r="B5" s="100" t="s">
        <v>89</v>
      </c>
      <c r="C5" s="38" t="s">
        <v>12</v>
      </c>
      <c r="D5" s="32">
        <v>2400</v>
      </c>
      <c r="E5" s="37">
        <v>9.5</v>
      </c>
      <c r="F5" s="34">
        <v>0.08</v>
      </c>
      <c r="G5" s="35">
        <f>ROUND(E5+E5*F5,2)</f>
        <v>10.26</v>
      </c>
      <c r="H5" s="36">
        <f>D5*E5</f>
        <v>22800</v>
      </c>
      <c r="I5" s="37">
        <f>ROUND(H5*F5,2)</f>
        <v>1824</v>
      </c>
      <c r="J5" s="37">
        <f>ROUND(H5+I5,2)</f>
        <v>24624</v>
      </c>
      <c r="K5" s="10" t="s">
        <v>98</v>
      </c>
    </row>
    <row r="6" spans="1:11" ht="148.9" customHeight="1">
      <c r="A6" s="38" t="s">
        <v>5</v>
      </c>
      <c r="B6" s="100" t="s">
        <v>95</v>
      </c>
      <c r="C6" s="38" t="s">
        <v>12</v>
      </c>
      <c r="D6" s="32">
        <v>1000</v>
      </c>
      <c r="E6" s="37">
        <v>15</v>
      </c>
      <c r="F6" s="34">
        <v>0.08</v>
      </c>
      <c r="G6" s="35">
        <f t="shared" ref="G6:G8" si="0">ROUND(E6+E6*F6,2)</f>
        <v>16.2</v>
      </c>
      <c r="H6" s="36">
        <f t="shared" ref="H6:H8" si="1">D6*E6</f>
        <v>15000</v>
      </c>
      <c r="I6" s="37">
        <f t="shared" ref="I6:I8" si="2">ROUND(H6*F6,2)</f>
        <v>1200</v>
      </c>
      <c r="J6" s="37">
        <f t="shared" ref="J6:J8" si="3">ROUND(H6+I6,2)</f>
        <v>16200</v>
      </c>
      <c r="K6" s="10" t="s">
        <v>99</v>
      </c>
    </row>
    <row r="7" spans="1:11" ht="120" customHeight="1">
      <c r="A7" s="38" t="s">
        <v>6</v>
      </c>
      <c r="B7" s="100" t="s">
        <v>96</v>
      </c>
      <c r="C7" s="38" t="s">
        <v>12</v>
      </c>
      <c r="D7" s="32">
        <v>120</v>
      </c>
      <c r="E7" s="37">
        <v>19</v>
      </c>
      <c r="F7" s="34">
        <v>0.08</v>
      </c>
      <c r="G7" s="35">
        <f t="shared" si="0"/>
        <v>20.52</v>
      </c>
      <c r="H7" s="36">
        <f t="shared" si="1"/>
        <v>2280</v>
      </c>
      <c r="I7" s="37">
        <f t="shared" si="2"/>
        <v>182.4</v>
      </c>
      <c r="J7" s="37">
        <f t="shared" si="3"/>
        <v>2462.4</v>
      </c>
      <c r="K7" s="10" t="s">
        <v>100</v>
      </c>
    </row>
    <row r="8" spans="1:11" ht="123" customHeight="1">
      <c r="A8" s="38" t="s">
        <v>7</v>
      </c>
      <c r="B8" s="100" t="s">
        <v>97</v>
      </c>
      <c r="C8" s="38" t="s">
        <v>12</v>
      </c>
      <c r="D8" s="32">
        <v>100</v>
      </c>
      <c r="E8" s="37">
        <v>25.5</v>
      </c>
      <c r="F8" s="34">
        <v>0.08</v>
      </c>
      <c r="G8" s="35">
        <f t="shared" si="0"/>
        <v>27.54</v>
      </c>
      <c r="H8" s="36">
        <f t="shared" si="1"/>
        <v>2550</v>
      </c>
      <c r="I8" s="37">
        <f t="shared" si="2"/>
        <v>204</v>
      </c>
      <c r="J8" s="37">
        <f t="shared" si="3"/>
        <v>2754</v>
      </c>
      <c r="K8" s="39" t="s">
        <v>101</v>
      </c>
    </row>
    <row r="9" spans="1:11">
      <c r="A9" s="150"/>
      <c r="B9" s="150"/>
      <c r="C9" s="150"/>
      <c r="D9" s="150"/>
      <c r="E9" s="150"/>
      <c r="F9" s="150"/>
      <c r="G9" s="150"/>
      <c r="H9" s="36">
        <f>SUM(H5:H8)</f>
        <v>42630</v>
      </c>
      <c r="I9" s="37">
        <f>SUM(I5:I8)</f>
        <v>3410.4</v>
      </c>
      <c r="J9" s="37">
        <f>SUM(J5:J8)</f>
        <v>46040.4</v>
      </c>
    </row>
    <row r="10" spans="1:11">
      <c r="A10" s="44"/>
      <c r="B10" s="44"/>
      <c r="C10" s="44"/>
      <c r="D10" s="44"/>
      <c r="E10" s="44"/>
      <c r="F10" s="44"/>
      <c r="G10" s="44"/>
      <c r="H10" s="45"/>
      <c r="I10" s="45"/>
      <c r="J10" s="43"/>
    </row>
    <row r="11" spans="1:11">
      <c r="A11" s="51" t="s">
        <v>31</v>
      </c>
      <c r="B11" s="40" t="s">
        <v>174</v>
      </c>
      <c r="C11" s="41"/>
      <c r="D11" s="42"/>
      <c r="E11" s="41"/>
      <c r="F11" s="41"/>
      <c r="G11" s="41"/>
      <c r="H11" s="41"/>
      <c r="I11" s="41"/>
      <c r="J11" s="43"/>
    </row>
    <row r="12" spans="1:11" ht="24">
      <c r="A12" s="33" t="s">
        <v>0</v>
      </c>
      <c r="B12" s="32" t="s">
        <v>1</v>
      </c>
      <c r="C12" s="11" t="s">
        <v>2</v>
      </c>
      <c r="D12" s="32" t="s">
        <v>10</v>
      </c>
      <c r="E12" s="33" t="s">
        <v>11</v>
      </c>
      <c r="F12" s="33" t="s">
        <v>90</v>
      </c>
      <c r="G12" s="33" t="s">
        <v>91</v>
      </c>
      <c r="H12" s="33" t="s">
        <v>92</v>
      </c>
      <c r="I12" s="33" t="s">
        <v>93</v>
      </c>
      <c r="J12" s="33" t="s">
        <v>94</v>
      </c>
    </row>
    <row r="13" spans="1:11" ht="60">
      <c r="A13" s="38" t="s">
        <v>3</v>
      </c>
      <c r="B13" s="80" t="s">
        <v>175</v>
      </c>
      <c r="C13" s="52" t="s">
        <v>12</v>
      </c>
      <c r="D13" s="32">
        <v>50</v>
      </c>
      <c r="E13" s="36">
        <v>130</v>
      </c>
      <c r="F13" s="34">
        <v>0.08</v>
      </c>
      <c r="G13" s="35">
        <f t="shared" ref="G13:G15" si="4">ROUND(E13+E13*F13,2)</f>
        <v>140.4</v>
      </c>
      <c r="H13" s="36">
        <f t="shared" ref="H13:H15" si="5">D13*E13</f>
        <v>6500</v>
      </c>
      <c r="I13" s="37">
        <f t="shared" ref="I13:I15" si="6">ROUND(H13*F13,2)</f>
        <v>520</v>
      </c>
      <c r="J13" s="37">
        <f t="shared" ref="J13:J15" si="7">ROUND(H13+I13,2)</f>
        <v>7020</v>
      </c>
    </row>
    <row r="14" spans="1:11" ht="60">
      <c r="A14" s="38" t="s">
        <v>5</v>
      </c>
      <c r="B14" s="80" t="s">
        <v>176</v>
      </c>
      <c r="C14" s="52" t="s">
        <v>12</v>
      </c>
      <c r="D14" s="53">
        <v>100</v>
      </c>
      <c r="E14" s="54">
        <v>160</v>
      </c>
      <c r="F14" s="34">
        <v>0.08</v>
      </c>
      <c r="G14" s="35">
        <f t="shared" si="4"/>
        <v>172.8</v>
      </c>
      <c r="H14" s="36">
        <f t="shared" si="5"/>
        <v>16000</v>
      </c>
      <c r="I14" s="37">
        <f t="shared" si="6"/>
        <v>1280</v>
      </c>
      <c r="J14" s="37">
        <f t="shared" si="7"/>
        <v>17280</v>
      </c>
    </row>
    <row r="15" spans="1:11" ht="48">
      <c r="A15" s="38" t="s">
        <v>6</v>
      </c>
      <c r="B15" s="80" t="s">
        <v>173</v>
      </c>
      <c r="C15" s="52" t="s">
        <v>12</v>
      </c>
      <c r="D15" s="55">
        <v>100</v>
      </c>
      <c r="E15" s="56">
        <v>40</v>
      </c>
      <c r="F15" s="34">
        <v>0.08</v>
      </c>
      <c r="G15" s="35">
        <f t="shared" si="4"/>
        <v>43.2</v>
      </c>
      <c r="H15" s="36">
        <f t="shared" si="5"/>
        <v>4000</v>
      </c>
      <c r="I15" s="37">
        <f t="shared" si="6"/>
        <v>320</v>
      </c>
      <c r="J15" s="37">
        <f t="shared" si="7"/>
        <v>4320</v>
      </c>
    </row>
    <row r="16" spans="1:11">
      <c r="A16" s="150"/>
      <c r="B16" s="150"/>
      <c r="C16" s="150"/>
      <c r="D16" s="150"/>
      <c r="E16" s="150"/>
      <c r="F16" s="150"/>
      <c r="G16" s="150"/>
      <c r="H16" s="36">
        <f>SUM(H13:H15)</f>
        <v>26500</v>
      </c>
      <c r="I16" s="37">
        <f>SUM(I13:I15)</f>
        <v>2120</v>
      </c>
      <c r="J16" s="37">
        <f>SUM(J13:J15)</f>
        <v>28620</v>
      </c>
    </row>
    <row r="17" spans="1:11">
      <c r="A17" s="44"/>
      <c r="B17" s="44"/>
      <c r="C17" s="44"/>
      <c r="D17" s="44"/>
      <c r="E17" s="44"/>
      <c r="F17" s="44"/>
      <c r="G17" s="44"/>
      <c r="H17" s="45"/>
      <c r="I17" s="45"/>
      <c r="J17" s="43"/>
    </row>
    <row r="18" spans="1:11">
      <c r="A18" s="51" t="s">
        <v>8</v>
      </c>
      <c r="B18" s="40" t="s">
        <v>180</v>
      </c>
      <c r="C18" s="41"/>
      <c r="D18" s="42"/>
      <c r="E18" s="41"/>
      <c r="F18" s="41"/>
      <c r="G18" s="41"/>
      <c r="H18" s="41"/>
      <c r="I18" s="41"/>
      <c r="J18" s="43"/>
    </row>
    <row r="19" spans="1:11" ht="24">
      <c r="A19" s="33" t="s">
        <v>0</v>
      </c>
      <c r="B19" s="32" t="s">
        <v>1</v>
      </c>
      <c r="C19" s="11" t="s">
        <v>2</v>
      </c>
      <c r="D19" s="32" t="s">
        <v>10</v>
      </c>
      <c r="E19" s="33" t="s">
        <v>11</v>
      </c>
      <c r="F19" s="33" t="s">
        <v>90</v>
      </c>
      <c r="G19" s="33" t="s">
        <v>91</v>
      </c>
      <c r="H19" s="33" t="s">
        <v>92</v>
      </c>
      <c r="I19" s="33" t="s">
        <v>93</v>
      </c>
      <c r="J19" s="33" t="s">
        <v>94</v>
      </c>
    </row>
    <row r="20" spans="1:11" ht="72">
      <c r="A20" s="38" t="s">
        <v>3</v>
      </c>
      <c r="B20" s="80" t="s">
        <v>177</v>
      </c>
      <c r="C20" s="52" t="s">
        <v>12</v>
      </c>
      <c r="D20" s="32">
        <v>500</v>
      </c>
      <c r="E20" s="36">
        <v>5</v>
      </c>
      <c r="F20" s="34">
        <v>0.08</v>
      </c>
      <c r="G20" s="35">
        <f t="shared" ref="G20:G22" si="8">ROUND(E20+E20*F20,2)</f>
        <v>5.4</v>
      </c>
      <c r="H20" s="36">
        <f t="shared" ref="H20:H22" si="9">D20*E20</f>
        <v>2500</v>
      </c>
      <c r="I20" s="37">
        <f t="shared" ref="I20:I22" si="10">ROUND(H20*F20,2)</f>
        <v>200</v>
      </c>
      <c r="J20" s="37">
        <f t="shared" ref="J20:J22" si="11">ROUND(H20+I20,2)</f>
        <v>2700</v>
      </c>
    </row>
    <row r="21" spans="1:11" ht="36">
      <c r="A21" s="38" t="s">
        <v>5</v>
      </c>
      <c r="B21" s="80" t="s">
        <v>178</v>
      </c>
      <c r="C21" s="52" t="s">
        <v>12</v>
      </c>
      <c r="D21" s="53">
        <v>100</v>
      </c>
      <c r="E21" s="54">
        <v>25</v>
      </c>
      <c r="F21" s="34">
        <v>0.08</v>
      </c>
      <c r="G21" s="35">
        <f t="shared" si="8"/>
        <v>27</v>
      </c>
      <c r="H21" s="36">
        <f t="shared" si="9"/>
        <v>2500</v>
      </c>
      <c r="I21" s="37">
        <f t="shared" si="10"/>
        <v>200</v>
      </c>
      <c r="J21" s="37">
        <f t="shared" si="11"/>
        <v>2700</v>
      </c>
    </row>
    <row r="22" spans="1:11" ht="36">
      <c r="A22" s="38" t="s">
        <v>6</v>
      </c>
      <c r="B22" s="80" t="s">
        <v>179</v>
      </c>
      <c r="C22" s="52" t="s">
        <v>12</v>
      </c>
      <c r="D22" s="55">
        <v>100</v>
      </c>
      <c r="E22" s="56">
        <v>37</v>
      </c>
      <c r="F22" s="34">
        <v>0.08</v>
      </c>
      <c r="G22" s="35">
        <f t="shared" si="8"/>
        <v>39.96</v>
      </c>
      <c r="H22" s="36">
        <f t="shared" si="9"/>
        <v>3700</v>
      </c>
      <c r="I22" s="37">
        <f t="shared" si="10"/>
        <v>296</v>
      </c>
      <c r="J22" s="37">
        <f t="shared" si="11"/>
        <v>3996</v>
      </c>
    </row>
    <row r="23" spans="1:11">
      <c r="A23" s="150"/>
      <c r="B23" s="150"/>
      <c r="C23" s="150"/>
      <c r="D23" s="150"/>
      <c r="E23" s="150"/>
      <c r="F23" s="150"/>
      <c r="G23" s="150"/>
      <c r="H23" s="36">
        <f>SUM(H20:H22)</f>
        <v>8700</v>
      </c>
      <c r="I23" s="37">
        <f>SUM(I20:I22)</f>
        <v>696</v>
      </c>
      <c r="J23" s="37">
        <f>SUM(J20:J22)</f>
        <v>9396</v>
      </c>
    </row>
    <row r="24" spans="1:11">
      <c r="A24" s="44"/>
      <c r="B24" s="44"/>
      <c r="C24" s="44"/>
      <c r="D24" s="44"/>
      <c r="E24" s="44"/>
      <c r="F24" s="44"/>
      <c r="G24" s="44"/>
      <c r="H24" s="45"/>
      <c r="I24" s="45"/>
      <c r="J24" s="43"/>
    </row>
    <row r="25" spans="1:11">
      <c r="A25" s="46" t="s">
        <v>32</v>
      </c>
      <c r="B25" s="47" t="s">
        <v>191</v>
      </c>
      <c r="C25" s="48"/>
      <c r="D25" s="49"/>
      <c r="E25" s="48"/>
      <c r="F25" s="48"/>
      <c r="G25" s="50"/>
      <c r="H25" s="48"/>
      <c r="I25" s="43"/>
      <c r="J25" s="43"/>
    </row>
    <row r="26" spans="1:11" ht="24">
      <c r="A26" s="33" t="s">
        <v>0</v>
      </c>
      <c r="B26" s="32" t="s">
        <v>1</v>
      </c>
      <c r="C26" s="11" t="s">
        <v>2</v>
      </c>
      <c r="D26" s="32" t="s">
        <v>10</v>
      </c>
      <c r="E26" s="33" t="s">
        <v>11</v>
      </c>
      <c r="F26" s="33" t="s">
        <v>90</v>
      </c>
      <c r="G26" s="33" t="s">
        <v>91</v>
      </c>
      <c r="H26" s="33" t="s">
        <v>92</v>
      </c>
      <c r="I26" s="33" t="s">
        <v>93</v>
      </c>
      <c r="J26" s="33" t="s">
        <v>94</v>
      </c>
    </row>
    <row r="27" spans="1:11" ht="67.900000000000006" customHeight="1">
      <c r="A27" s="38" t="s">
        <v>3</v>
      </c>
      <c r="B27" s="85" t="s">
        <v>192</v>
      </c>
      <c r="C27" s="33" t="s">
        <v>12</v>
      </c>
      <c r="D27" s="32">
        <v>225000</v>
      </c>
      <c r="E27" s="36">
        <v>0.5</v>
      </c>
      <c r="F27" s="34">
        <v>0.08</v>
      </c>
      <c r="G27" s="35">
        <f t="shared" ref="G27" si="12">ROUND(E27+E27*F27,2)</f>
        <v>0.54</v>
      </c>
      <c r="H27" s="36">
        <f t="shared" ref="H27" si="13">D27*E27</f>
        <v>112500</v>
      </c>
      <c r="I27" s="37">
        <f t="shared" ref="I27" si="14">ROUND(H27*F27,2)</f>
        <v>9000</v>
      </c>
      <c r="J27" s="37">
        <f t="shared" ref="J27" si="15">ROUND(H27+I27,2)</f>
        <v>121500</v>
      </c>
    </row>
    <row r="28" spans="1:11">
      <c r="A28" s="150"/>
      <c r="B28" s="150"/>
      <c r="C28" s="150"/>
      <c r="D28" s="150"/>
      <c r="E28" s="150"/>
      <c r="F28" s="150"/>
      <c r="G28" s="150"/>
      <c r="H28" s="36">
        <f>SUM(H3:H27)</f>
        <v>268160</v>
      </c>
      <c r="I28" s="37">
        <f>SUM(I3:I27)</f>
        <v>21452.799999999999</v>
      </c>
      <c r="J28" s="37">
        <f>SUM(J3:J27)</f>
        <v>289612.79999999999</v>
      </c>
    </row>
    <row r="29" spans="1:11">
      <c r="A29" s="44"/>
      <c r="B29" s="44"/>
      <c r="C29" s="44"/>
      <c r="D29" s="44"/>
      <c r="E29" s="44"/>
      <c r="F29" s="44"/>
      <c r="G29" s="44"/>
      <c r="H29" s="45"/>
      <c r="I29" s="45"/>
      <c r="J29" s="43"/>
    </row>
    <row r="30" spans="1:11">
      <c r="A30" s="46" t="s">
        <v>33</v>
      </c>
      <c r="B30" s="47" t="s">
        <v>9</v>
      </c>
      <c r="C30" s="48"/>
      <c r="D30" s="49"/>
      <c r="E30" s="48"/>
      <c r="F30" s="48"/>
      <c r="G30" s="50"/>
      <c r="H30" s="48"/>
      <c r="I30" s="43"/>
      <c r="J30" s="43"/>
    </row>
    <row r="31" spans="1:11" ht="38.25" customHeight="1">
      <c r="A31" s="33" t="s">
        <v>0</v>
      </c>
      <c r="B31" s="32" t="s">
        <v>1</v>
      </c>
      <c r="C31" s="11" t="s">
        <v>2</v>
      </c>
      <c r="D31" s="32" t="s">
        <v>10</v>
      </c>
      <c r="E31" s="33" t="s">
        <v>11</v>
      </c>
      <c r="F31" s="33" t="s">
        <v>90</v>
      </c>
      <c r="G31" s="33" t="s">
        <v>91</v>
      </c>
      <c r="H31" s="33" t="s">
        <v>92</v>
      </c>
      <c r="I31" s="33" t="s">
        <v>93</v>
      </c>
      <c r="J31" s="33" t="s">
        <v>94</v>
      </c>
    </row>
    <row r="32" spans="1:11" ht="36">
      <c r="A32" s="38" t="s">
        <v>3</v>
      </c>
      <c r="B32" s="85" t="s">
        <v>102</v>
      </c>
      <c r="C32" s="33" t="s">
        <v>36</v>
      </c>
      <c r="D32" s="32">
        <v>100</v>
      </c>
      <c r="E32" s="36">
        <v>70</v>
      </c>
      <c r="F32" s="34">
        <v>0.08</v>
      </c>
      <c r="G32" s="35">
        <f t="shared" ref="G32" si="16">ROUND(E32+E32*F32,2)</f>
        <v>75.599999999999994</v>
      </c>
      <c r="H32" s="36">
        <f t="shared" ref="H32" si="17">D32*E32</f>
        <v>7000</v>
      </c>
      <c r="I32" s="37">
        <f t="shared" ref="I32" si="18">ROUND(H32*F32,2)</f>
        <v>560</v>
      </c>
      <c r="J32" s="37">
        <f t="shared" ref="J32" si="19">ROUND(H32+I32,2)</f>
        <v>7560</v>
      </c>
      <c r="K32" t="s">
        <v>117</v>
      </c>
    </row>
    <row r="33" spans="1:11">
      <c r="A33" s="150"/>
      <c r="B33" s="150"/>
      <c r="C33" s="150"/>
      <c r="D33" s="150"/>
      <c r="E33" s="150"/>
      <c r="F33" s="150"/>
      <c r="G33" s="150"/>
      <c r="H33" s="36">
        <f>SUM(H10:H32)</f>
        <v>458060</v>
      </c>
      <c r="I33" s="37">
        <f>SUM(I10:I32)</f>
        <v>36644.800000000003</v>
      </c>
      <c r="J33" s="37">
        <f>SUM(J10:J32)</f>
        <v>494704.8</v>
      </c>
    </row>
    <row r="34" spans="1:11">
      <c r="A34" s="44"/>
      <c r="B34" s="44"/>
      <c r="C34" s="44"/>
      <c r="D34" s="44"/>
      <c r="E34" s="44"/>
      <c r="F34" s="44"/>
      <c r="G34" s="44"/>
      <c r="H34" s="45"/>
      <c r="I34" s="45"/>
      <c r="J34" s="43"/>
    </row>
    <row r="35" spans="1:11">
      <c r="A35" s="51" t="s">
        <v>199</v>
      </c>
      <c r="B35" s="40" t="s">
        <v>106</v>
      </c>
      <c r="C35" s="41"/>
      <c r="D35" s="42"/>
      <c r="E35" s="41"/>
      <c r="F35" s="41"/>
      <c r="G35" s="41"/>
      <c r="H35" s="41"/>
      <c r="I35" s="41"/>
      <c r="J35" s="43"/>
    </row>
    <row r="36" spans="1:11" ht="24">
      <c r="A36" s="33" t="s">
        <v>0</v>
      </c>
      <c r="B36" s="32" t="s">
        <v>1</v>
      </c>
      <c r="C36" s="11" t="s">
        <v>2</v>
      </c>
      <c r="D36" s="32" t="s">
        <v>10</v>
      </c>
      <c r="E36" s="33" t="s">
        <v>11</v>
      </c>
      <c r="F36" s="33" t="s">
        <v>90</v>
      </c>
      <c r="G36" s="33" t="s">
        <v>91</v>
      </c>
      <c r="H36" s="33" t="s">
        <v>92</v>
      </c>
      <c r="I36" s="33" t="s">
        <v>93</v>
      </c>
      <c r="J36" s="33" t="s">
        <v>94</v>
      </c>
    </row>
    <row r="37" spans="1:11" ht="48">
      <c r="A37" s="38" t="s">
        <v>3</v>
      </c>
      <c r="B37" s="100" t="s">
        <v>104</v>
      </c>
      <c r="C37" s="52" t="s">
        <v>12</v>
      </c>
      <c r="D37" s="32">
        <v>200</v>
      </c>
      <c r="E37" s="36">
        <v>2</v>
      </c>
      <c r="F37" s="34">
        <v>0.08</v>
      </c>
      <c r="G37" s="35">
        <f t="shared" ref="G37:G48" si="20">ROUND(E37+E37*F37,2)</f>
        <v>2.16</v>
      </c>
      <c r="H37" s="36">
        <f t="shared" ref="H37:H48" si="21">D37*E37</f>
        <v>400</v>
      </c>
      <c r="I37" s="37">
        <f t="shared" ref="I37:I48" si="22">ROUND(H37*F37,2)</f>
        <v>32</v>
      </c>
      <c r="J37" s="37">
        <f t="shared" ref="J37:J48" si="23">ROUND(H37+I37,2)</f>
        <v>432</v>
      </c>
      <c r="K37" t="s">
        <v>117</v>
      </c>
    </row>
    <row r="38" spans="1:11" ht="36">
      <c r="A38" s="38" t="s">
        <v>5</v>
      </c>
      <c r="B38" s="100" t="s">
        <v>103</v>
      </c>
      <c r="C38" s="52" t="s">
        <v>12</v>
      </c>
      <c r="D38" s="53">
        <v>160</v>
      </c>
      <c r="E38" s="54">
        <v>8.5</v>
      </c>
      <c r="F38" s="34">
        <v>0.08</v>
      </c>
      <c r="G38" s="35">
        <f t="shared" si="20"/>
        <v>9.18</v>
      </c>
      <c r="H38" s="36">
        <f t="shared" si="21"/>
        <v>1360</v>
      </c>
      <c r="I38" s="37">
        <f t="shared" si="22"/>
        <v>108.8</v>
      </c>
      <c r="J38" s="37">
        <f t="shared" si="23"/>
        <v>1468.8</v>
      </c>
      <c r="K38" t="s">
        <v>117</v>
      </c>
    </row>
    <row r="39" spans="1:11" ht="36">
      <c r="A39" s="38" t="s">
        <v>6</v>
      </c>
      <c r="B39" s="100" t="s">
        <v>105</v>
      </c>
      <c r="C39" s="52" t="s">
        <v>12</v>
      </c>
      <c r="D39" s="55">
        <v>2000</v>
      </c>
      <c r="E39" s="56">
        <v>0.5</v>
      </c>
      <c r="F39" s="34">
        <v>0.08</v>
      </c>
      <c r="G39" s="35">
        <f t="shared" si="20"/>
        <v>0.54</v>
      </c>
      <c r="H39" s="36">
        <f t="shared" si="21"/>
        <v>1000</v>
      </c>
      <c r="I39" s="37">
        <f t="shared" si="22"/>
        <v>80</v>
      </c>
      <c r="J39" s="37">
        <f t="shared" si="23"/>
        <v>1080</v>
      </c>
      <c r="K39" t="s">
        <v>117</v>
      </c>
    </row>
    <row r="40" spans="1:11" ht="60">
      <c r="A40" s="38" t="s">
        <v>7</v>
      </c>
      <c r="B40" s="100" t="s">
        <v>87</v>
      </c>
      <c r="C40" s="52" t="s">
        <v>12</v>
      </c>
      <c r="D40" s="57">
        <v>50</v>
      </c>
      <c r="E40" s="58">
        <v>25</v>
      </c>
      <c r="F40" s="34">
        <v>0.08</v>
      </c>
      <c r="G40" s="35">
        <f>ROUND(E40+E40*F40,2)</f>
        <v>27</v>
      </c>
      <c r="H40" s="36">
        <f>D40*E40</f>
        <v>1250</v>
      </c>
      <c r="I40" s="37">
        <f>ROUND(H40*F40,2)</f>
        <v>100</v>
      </c>
      <c r="J40" s="37">
        <f>ROUND(H40+I40,2)</f>
        <v>1350</v>
      </c>
      <c r="K40" t="s">
        <v>117</v>
      </c>
    </row>
    <row r="41" spans="1:11">
      <c r="A41" s="150"/>
      <c r="B41" s="150"/>
      <c r="C41" s="150"/>
      <c r="D41" s="150"/>
      <c r="E41" s="150"/>
      <c r="F41" s="150"/>
      <c r="G41" s="150"/>
      <c r="H41" s="36">
        <f>SUM(H36:H39)</f>
        <v>2760</v>
      </c>
      <c r="I41" s="37">
        <f>SUM(I36:I39)</f>
        <v>220.8</v>
      </c>
      <c r="J41" s="37">
        <f>SUM(J36:J39)</f>
        <v>2980.8</v>
      </c>
    </row>
    <row r="42" spans="1:11">
      <c r="A42" s="43"/>
      <c r="B42" s="59"/>
      <c r="C42" s="44"/>
      <c r="D42" s="44"/>
      <c r="E42" s="44"/>
      <c r="F42" s="44"/>
      <c r="G42" s="44"/>
      <c r="H42" s="45"/>
      <c r="I42" s="45"/>
      <c r="J42" s="43"/>
    </row>
    <row r="43" spans="1:11">
      <c r="A43" s="51" t="s">
        <v>15</v>
      </c>
      <c r="B43" s="40" t="s">
        <v>9</v>
      </c>
      <c r="C43" s="44"/>
      <c r="D43" s="44"/>
      <c r="E43" s="44"/>
      <c r="F43" s="44"/>
      <c r="G43" s="44"/>
      <c r="H43" s="45"/>
      <c r="I43" s="45"/>
      <c r="J43" s="43"/>
    </row>
    <row r="44" spans="1:11" ht="24">
      <c r="A44" s="33" t="s">
        <v>0</v>
      </c>
      <c r="B44" s="32" t="s">
        <v>1</v>
      </c>
      <c r="C44" s="11" t="s">
        <v>2</v>
      </c>
      <c r="D44" s="32" t="s">
        <v>10</v>
      </c>
      <c r="E44" s="33" t="s">
        <v>11</v>
      </c>
      <c r="F44" s="33" t="s">
        <v>90</v>
      </c>
      <c r="G44" s="33" t="s">
        <v>91</v>
      </c>
      <c r="H44" s="33" t="s">
        <v>92</v>
      </c>
      <c r="I44" s="33" t="s">
        <v>93</v>
      </c>
      <c r="J44" s="33" t="s">
        <v>94</v>
      </c>
    </row>
    <row r="45" spans="1:11" ht="24">
      <c r="A45" s="38" t="s">
        <v>3</v>
      </c>
      <c r="B45" s="80" t="s">
        <v>107</v>
      </c>
      <c r="C45" s="53" t="s">
        <v>12</v>
      </c>
      <c r="D45" s="53">
        <v>2000</v>
      </c>
      <c r="E45" s="54">
        <v>1</v>
      </c>
      <c r="F45" s="34">
        <v>0.08</v>
      </c>
      <c r="G45" s="35">
        <f t="shared" si="20"/>
        <v>1.08</v>
      </c>
      <c r="H45" s="36">
        <f t="shared" si="21"/>
        <v>2000</v>
      </c>
      <c r="I45" s="37">
        <f t="shared" si="22"/>
        <v>160</v>
      </c>
      <c r="J45" s="37">
        <f t="shared" si="23"/>
        <v>2160</v>
      </c>
    </row>
    <row r="46" spans="1:11" ht="60">
      <c r="A46" s="38" t="s">
        <v>5</v>
      </c>
      <c r="B46" s="85" t="s">
        <v>88</v>
      </c>
      <c r="C46" s="33" t="s">
        <v>12</v>
      </c>
      <c r="D46" s="32">
        <v>7500</v>
      </c>
      <c r="E46" s="35">
        <v>0.85</v>
      </c>
      <c r="F46" s="34">
        <v>0.08</v>
      </c>
      <c r="G46" s="35">
        <f t="shared" si="20"/>
        <v>0.92</v>
      </c>
      <c r="H46" s="36">
        <f t="shared" si="21"/>
        <v>6375</v>
      </c>
      <c r="I46" s="37">
        <f t="shared" si="22"/>
        <v>510</v>
      </c>
      <c r="J46" s="37">
        <f t="shared" si="23"/>
        <v>6885</v>
      </c>
    </row>
    <row r="47" spans="1:11" ht="48">
      <c r="A47" s="38" t="s">
        <v>6</v>
      </c>
      <c r="B47" s="85" t="s">
        <v>108</v>
      </c>
      <c r="C47" s="38" t="s">
        <v>12</v>
      </c>
      <c r="D47" s="32">
        <v>200</v>
      </c>
      <c r="E47" s="37">
        <v>1</v>
      </c>
      <c r="F47" s="34">
        <v>0.08</v>
      </c>
      <c r="G47" s="35">
        <f t="shared" si="20"/>
        <v>1.08</v>
      </c>
      <c r="H47" s="36">
        <f t="shared" si="21"/>
        <v>200</v>
      </c>
      <c r="I47" s="37">
        <f t="shared" si="22"/>
        <v>16</v>
      </c>
      <c r="J47" s="37">
        <f t="shared" si="23"/>
        <v>216</v>
      </c>
    </row>
    <row r="48" spans="1:11" ht="60">
      <c r="A48" s="38" t="s">
        <v>7</v>
      </c>
      <c r="B48" s="85" t="s">
        <v>153</v>
      </c>
      <c r="C48" s="38" t="s">
        <v>12</v>
      </c>
      <c r="D48" s="32">
        <v>150</v>
      </c>
      <c r="E48" s="37">
        <v>4</v>
      </c>
      <c r="F48" s="34">
        <v>0.08</v>
      </c>
      <c r="G48" s="35">
        <f t="shared" si="20"/>
        <v>4.32</v>
      </c>
      <c r="H48" s="36">
        <f t="shared" si="21"/>
        <v>600</v>
      </c>
      <c r="I48" s="37">
        <f t="shared" si="22"/>
        <v>48</v>
      </c>
      <c r="J48" s="37">
        <f t="shared" si="23"/>
        <v>648</v>
      </c>
    </row>
    <row r="49" spans="1:11">
      <c r="A49" s="152" t="s">
        <v>14</v>
      </c>
      <c r="B49" s="152"/>
      <c r="C49" s="152"/>
      <c r="D49" s="152"/>
      <c r="E49" s="152"/>
      <c r="F49" s="152"/>
      <c r="G49" s="152"/>
      <c r="H49" s="60">
        <f>SUM(H45:H48)</f>
        <v>9175</v>
      </c>
      <c r="I49" s="60">
        <f>SUM(I45:I48)</f>
        <v>734</v>
      </c>
      <c r="J49" s="60">
        <f>SUM(J45:J48)</f>
        <v>9909</v>
      </c>
    </row>
    <row r="50" spans="1:11">
      <c r="A50" s="43"/>
      <c r="B50" s="59"/>
      <c r="C50" s="43"/>
      <c r="D50" s="59"/>
      <c r="E50" s="45"/>
      <c r="F50" s="45"/>
      <c r="G50" s="43"/>
      <c r="H50" s="43"/>
      <c r="I50" s="43"/>
      <c r="J50" s="43"/>
    </row>
    <row r="51" spans="1:11">
      <c r="A51" s="51" t="s">
        <v>200</v>
      </c>
      <c r="B51" s="61" t="s">
        <v>172</v>
      </c>
      <c r="C51" s="62"/>
      <c r="D51" s="62"/>
      <c r="E51" s="43"/>
      <c r="F51" s="43"/>
      <c r="G51" s="43"/>
      <c r="H51" s="63"/>
      <c r="I51" s="63"/>
      <c r="J51" s="43"/>
    </row>
    <row r="52" spans="1:11" ht="24">
      <c r="A52" s="33" t="s">
        <v>0</v>
      </c>
      <c r="B52" s="32" t="s">
        <v>1</v>
      </c>
      <c r="C52" s="11" t="s">
        <v>2</v>
      </c>
      <c r="D52" s="32" t="s">
        <v>10</v>
      </c>
      <c r="E52" s="33" t="s">
        <v>11</v>
      </c>
      <c r="F52" s="33" t="s">
        <v>90</v>
      </c>
      <c r="G52" s="33" t="s">
        <v>91</v>
      </c>
      <c r="H52" s="33" t="s">
        <v>92</v>
      </c>
      <c r="I52" s="33" t="s">
        <v>93</v>
      </c>
      <c r="J52" s="33" t="s">
        <v>94</v>
      </c>
    </row>
    <row r="53" spans="1:11" ht="36">
      <c r="A53" s="33" t="s">
        <v>3</v>
      </c>
      <c r="B53" s="82" t="s">
        <v>170</v>
      </c>
      <c r="C53" s="11" t="s">
        <v>171</v>
      </c>
      <c r="D53" s="32">
        <v>75</v>
      </c>
      <c r="E53" s="33">
        <v>20</v>
      </c>
      <c r="F53" s="34">
        <v>0.08</v>
      </c>
      <c r="G53" s="35">
        <f t="shared" ref="G53" si="24">ROUND(E53+E53*F53,2)</f>
        <v>21.6</v>
      </c>
      <c r="H53" s="36">
        <f t="shared" ref="H53" si="25">D53*E53</f>
        <v>1500</v>
      </c>
      <c r="I53" s="37">
        <f t="shared" ref="I53" si="26">ROUND(H53*F53,2)</f>
        <v>120</v>
      </c>
      <c r="J53" s="37">
        <f t="shared" ref="J53" si="27">ROUND(H53+I53,2)</f>
        <v>1620</v>
      </c>
    </row>
    <row r="54" spans="1:11">
      <c r="A54" s="151" t="s">
        <v>76</v>
      </c>
      <c r="B54" s="151"/>
      <c r="C54" s="151"/>
      <c r="D54" s="151"/>
      <c r="E54" s="151"/>
      <c r="F54" s="151"/>
      <c r="G54" s="151"/>
      <c r="H54" s="60">
        <f>SUM(H53)</f>
        <v>1500</v>
      </c>
      <c r="I54" s="60">
        <f>SUM(I53)</f>
        <v>120</v>
      </c>
      <c r="J54" s="60">
        <f>SUM(J53)</f>
        <v>1620</v>
      </c>
    </row>
    <row r="55" spans="1:11">
      <c r="A55" s="43"/>
      <c r="B55" s="59"/>
      <c r="C55" s="43"/>
      <c r="D55" s="59"/>
      <c r="E55" s="45"/>
      <c r="F55" s="45"/>
      <c r="G55" s="43"/>
      <c r="H55" s="43"/>
      <c r="I55" s="43"/>
      <c r="J55" s="43"/>
    </row>
    <row r="56" spans="1:11">
      <c r="A56" s="51" t="s">
        <v>201</v>
      </c>
      <c r="B56" s="61" t="s">
        <v>109</v>
      </c>
      <c r="C56" s="62"/>
      <c r="D56" s="62"/>
      <c r="E56" s="43"/>
      <c r="F56" s="43"/>
      <c r="G56" s="43"/>
      <c r="H56" s="63"/>
      <c r="I56" s="63"/>
      <c r="J56" s="43"/>
    </row>
    <row r="57" spans="1:11" ht="24">
      <c r="A57" s="33" t="s">
        <v>0</v>
      </c>
      <c r="B57" s="32" t="s">
        <v>1</v>
      </c>
      <c r="C57" s="11" t="s">
        <v>2</v>
      </c>
      <c r="D57" s="32" t="s">
        <v>10</v>
      </c>
      <c r="E57" s="33" t="s">
        <v>11</v>
      </c>
      <c r="F57" s="33" t="s">
        <v>90</v>
      </c>
      <c r="G57" s="33" t="s">
        <v>91</v>
      </c>
      <c r="H57" s="33" t="s">
        <v>92</v>
      </c>
      <c r="I57" s="33" t="s">
        <v>93</v>
      </c>
      <c r="J57" s="33" t="s">
        <v>94</v>
      </c>
    </row>
    <row r="58" spans="1:11" ht="36">
      <c r="A58" s="38" t="s">
        <v>3</v>
      </c>
      <c r="B58" s="95" t="s">
        <v>86</v>
      </c>
      <c r="C58" s="33" t="s">
        <v>12</v>
      </c>
      <c r="D58" s="32">
        <v>600</v>
      </c>
      <c r="E58" s="36">
        <v>15</v>
      </c>
      <c r="F58" s="34">
        <v>0.08</v>
      </c>
      <c r="G58" s="35">
        <f t="shared" ref="G58" si="28">ROUND(E58+E58*F58,2)</f>
        <v>16.2</v>
      </c>
      <c r="H58" s="36">
        <f t="shared" ref="H58" si="29">D58*E58</f>
        <v>9000</v>
      </c>
      <c r="I58" s="37">
        <f t="shared" ref="I58" si="30">ROUND(H58*F58,2)</f>
        <v>720</v>
      </c>
      <c r="J58" s="37">
        <f t="shared" ref="J58" si="31">ROUND(H58+I58,2)</f>
        <v>9720</v>
      </c>
      <c r="K58" t="s">
        <v>110</v>
      </c>
    </row>
    <row r="59" spans="1:11">
      <c r="A59" s="151" t="s">
        <v>76</v>
      </c>
      <c r="B59" s="151"/>
      <c r="C59" s="151"/>
      <c r="D59" s="151"/>
      <c r="E59" s="151"/>
      <c r="F59" s="151"/>
      <c r="G59" s="151"/>
      <c r="H59" s="60">
        <f>SUM(H58)</f>
        <v>9000</v>
      </c>
      <c r="I59" s="60">
        <f>SUM(I58)</f>
        <v>720</v>
      </c>
      <c r="J59" s="60">
        <f>SUM(J58)</f>
        <v>9720</v>
      </c>
    </row>
    <row r="60" spans="1:11">
      <c r="A60" s="64"/>
      <c r="B60" s="64"/>
      <c r="C60" s="64"/>
      <c r="D60" s="64"/>
      <c r="E60" s="64"/>
      <c r="F60" s="64"/>
      <c r="G60" s="64"/>
      <c r="H60" s="45"/>
      <c r="I60" s="45"/>
      <c r="J60" s="43"/>
    </row>
    <row r="61" spans="1:11">
      <c r="A61" s="51" t="s">
        <v>41</v>
      </c>
      <c r="B61" s="61" t="s">
        <v>35</v>
      </c>
      <c r="C61" s="62"/>
      <c r="D61" s="62"/>
      <c r="E61" s="43"/>
      <c r="F61" s="43"/>
      <c r="G61" s="43"/>
      <c r="H61" s="63"/>
      <c r="I61" s="63"/>
      <c r="J61" s="43"/>
    </row>
    <row r="62" spans="1:11" ht="24">
      <c r="A62" s="33" t="s">
        <v>0</v>
      </c>
      <c r="B62" s="32" t="s">
        <v>1</v>
      </c>
      <c r="C62" s="11" t="s">
        <v>2</v>
      </c>
      <c r="D62" s="32" t="s">
        <v>10</v>
      </c>
      <c r="E62" s="33" t="s">
        <v>11</v>
      </c>
      <c r="F62" s="33" t="s">
        <v>90</v>
      </c>
      <c r="G62" s="33" t="s">
        <v>91</v>
      </c>
      <c r="H62" s="33" t="s">
        <v>92</v>
      </c>
      <c r="I62" s="33" t="s">
        <v>93</v>
      </c>
      <c r="J62" s="33" t="s">
        <v>94</v>
      </c>
    </row>
    <row r="63" spans="1:11" ht="84">
      <c r="A63" s="38" t="s">
        <v>3</v>
      </c>
      <c r="B63" s="84" t="s">
        <v>124</v>
      </c>
      <c r="C63" s="53" t="s">
        <v>28</v>
      </c>
      <c r="D63" s="65">
        <v>7000</v>
      </c>
      <c r="E63" s="66">
        <v>3.5</v>
      </c>
      <c r="F63" s="34">
        <v>0.08</v>
      </c>
      <c r="G63" s="35">
        <f t="shared" ref="G63" si="32">ROUND(E63+E63*F63,2)</f>
        <v>3.78</v>
      </c>
      <c r="H63" s="36">
        <f t="shared" ref="H63" si="33">D63*E63</f>
        <v>24500</v>
      </c>
      <c r="I63" s="37">
        <f t="shared" ref="I63" si="34">ROUND(H63*F63,2)</f>
        <v>1960</v>
      </c>
      <c r="J63" s="37">
        <f t="shared" ref="J63" si="35">ROUND(H63+I63,2)</f>
        <v>26460</v>
      </c>
    </row>
    <row r="64" spans="1:11" ht="13.15" customHeight="1">
      <c r="A64" s="151" t="s">
        <v>76</v>
      </c>
      <c r="B64" s="151"/>
      <c r="C64" s="151"/>
      <c r="D64" s="151"/>
      <c r="E64" s="151"/>
      <c r="F64" s="151"/>
      <c r="G64" s="151"/>
      <c r="H64" s="60">
        <f>SUM(H63)</f>
        <v>24500</v>
      </c>
      <c r="I64" s="60">
        <f>SUM(I63)</f>
        <v>1960</v>
      </c>
      <c r="J64" s="60">
        <f>SUM(J63)</f>
        <v>26460</v>
      </c>
    </row>
    <row r="65" spans="1:11">
      <c r="A65" s="67"/>
      <c r="B65" s="67"/>
      <c r="C65" s="67"/>
      <c r="D65" s="67"/>
      <c r="E65" s="67"/>
      <c r="F65" s="67"/>
      <c r="G65" s="67"/>
      <c r="H65" s="68"/>
      <c r="I65" s="68"/>
      <c r="J65" s="43"/>
    </row>
    <row r="66" spans="1:11">
      <c r="A66" s="51" t="s">
        <v>202</v>
      </c>
      <c r="B66" s="61" t="s">
        <v>40</v>
      </c>
      <c r="C66" s="62"/>
      <c r="D66" s="62"/>
      <c r="E66" s="43"/>
      <c r="F66" s="43"/>
      <c r="G66" s="43"/>
      <c r="H66" s="63"/>
      <c r="I66" s="63"/>
      <c r="J66" s="43"/>
    </row>
    <row r="67" spans="1:11" ht="24">
      <c r="A67" s="33" t="s">
        <v>0</v>
      </c>
      <c r="B67" s="32" t="s">
        <v>1</v>
      </c>
      <c r="C67" s="11" t="s">
        <v>2</v>
      </c>
      <c r="D67" s="32" t="s">
        <v>10</v>
      </c>
      <c r="E67" s="33" t="s">
        <v>11</v>
      </c>
      <c r="F67" s="33" t="s">
        <v>90</v>
      </c>
      <c r="G67" s="33" t="s">
        <v>91</v>
      </c>
      <c r="H67" s="33" t="s">
        <v>92</v>
      </c>
      <c r="I67" s="33" t="s">
        <v>93</v>
      </c>
      <c r="J67" s="33" t="s">
        <v>94</v>
      </c>
    </row>
    <row r="68" spans="1:11" ht="36">
      <c r="A68" s="53" t="s">
        <v>3</v>
      </c>
      <c r="B68" s="85" t="s">
        <v>84</v>
      </c>
      <c r="C68" s="33" t="s">
        <v>12</v>
      </c>
      <c r="D68" s="69">
        <v>150</v>
      </c>
      <c r="E68" s="70">
        <v>14.5</v>
      </c>
      <c r="F68" s="34">
        <v>0.08</v>
      </c>
      <c r="G68" s="35">
        <f t="shared" ref="G68:G69" si="36">ROUND(E68+E68*F68,2)</f>
        <v>15.66</v>
      </c>
      <c r="H68" s="36">
        <f t="shared" ref="H68:H69" si="37">D68*E68</f>
        <v>2175</v>
      </c>
      <c r="I68" s="37">
        <f t="shared" ref="I68:I69" si="38">ROUND(H68*F68,2)</f>
        <v>174</v>
      </c>
      <c r="J68" s="37">
        <f t="shared" ref="J68:J69" si="39">ROUND(H68+I68,2)</f>
        <v>2349</v>
      </c>
    </row>
    <row r="69" spans="1:11" ht="36">
      <c r="A69" s="53" t="s">
        <v>5</v>
      </c>
      <c r="B69" s="85" t="s">
        <v>85</v>
      </c>
      <c r="C69" s="33" t="s">
        <v>12</v>
      </c>
      <c r="D69" s="69">
        <v>150</v>
      </c>
      <c r="E69" s="70">
        <v>8.5</v>
      </c>
      <c r="F69" s="34">
        <v>0.08</v>
      </c>
      <c r="G69" s="35">
        <f t="shared" si="36"/>
        <v>9.18</v>
      </c>
      <c r="H69" s="36">
        <f t="shared" si="37"/>
        <v>1275</v>
      </c>
      <c r="I69" s="37">
        <f t="shared" si="38"/>
        <v>102</v>
      </c>
      <c r="J69" s="37">
        <f t="shared" si="39"/>
        <v>1377</v>
      </c>
    </row>
    <row r="70" spans="1:11" ht="13.15" customHeight="1">
      <c r="A70" s="151" t="s">
        <v>76</v>
      </c>
      <c r="B70" s="151"/>
      <c r="C70" s="151"/>
      <c r="D70" s="151"/>
      <c r="E70" s="151"/>
      <c r="F70" s="151"/>
      <c r="G70" s="151"/>
      <c r="H70" s="60">
        <f>SUM(H68:H69)</f>
        <v>3450</v>
      </c>
      <c r="I70" s="60">
        <f>SUM(I68:I69)</f>
        <v>276</v>
      </c>
      <c r="J70" s="60">
        <f>SUM(J68:J69)</f>
        <v>3726</v>
      </c>
    </row>
    <row r="71" spans="1:11">
      <c r="A71" s="43"/>
      <c r="B71" s="59"/>
      <c r="C71" s="43"/>
      <c r="D71" s="59"/>
      <c r="E71" s="45"/>
      <c r="F71" s="45"/>
      <c r="G71" s="43"/>
      <c r="H71" s="43"/>
      <c r="I71" s="43"/>
      <c r="J71" s="43"/>
    </row>
    <row r="72" spans="1:11">
      <c r="A72" s="71" t="s">
        <v>17</v>
      </c>
      <c r="B72" s="72" t="s">
        <v>111</v>
      </c>
      <c r="C72" s="43"/>
      <c r="D72" s="59"/>
      <c r="E72" s="43"/>
      <c r="F72" s="43"/>
      <c r="G72" s="43"/>
      <c r="H72" s="43"/>
      <c r="I72" s="43"/>
      <c r="J72" s="43"/>
    </row>
    <row r="73" spans="1:11" ht="25.5" customHeight="1">
      <c r="A73" s="33" t="s">
        <v>0</v>
      </c>
      <c r="B73" s="32" t="s">
        <v>1</v>
      </c>
      <c r="C73" s="11" t="s">
        <v>2</v>
      </c>
      <c r="D73" s="32" t="s">
        <v>10</v>
      </c>
      <c r="E73" s="33" t="s">
        <v>11</v>
      </c>
      <c r="F73" s="33" t="s">
        <v>90</v>
      </c>
      <c r="G73" s="33" t="s">
        <v>91</v>
      </c>
      <c r="H73" s="33" t="s">
        <v>92</v>
      </c>
      <c r="I73" s="33" t="s">
        <v>93</v>
      </c>
      <c r="J73" s="33" t="s">
        <v>94</v>
      </c>
    </row>
    <row r="74" spans="1:11" ht="60">
      <c r="A74" s="38" t="s">
        <v>3</v>
      </c>
      <c r="B74" s="85" t="s">
        <v>130</v>
      </c>
      <c r="C74" s="33" t="s">
        <v>12</v>
      </c>
      <c r="D74" s="32">
        <v>5000</v>
      </c>
      <c r="E74" s="35">
        <v>10</v>
      </c>
      <c r="F74" s="34">
        <v>0.08</v>
      </c>
      <c r="G74" s="35">
        <f t="shared" ref="G74" si="40">ROUND(E74+E74*F74,2)</f>
        <v>10.8</v>
      </c>
      <c r="H74" s="36">
        <f t="shared" ref="H74" si="41">D74*E74</f>
        <v>50000</v>
      </c>
      <c r="I74" s="37">
        <f t="shared" ref="I74" si="42">ROUND(H74*F74,2)</f>
        <v>4000</v>
      </c>
      <c r="J74" s="37">
        <f t="shared" ref="J74" si="43">ROUND(H74+I74,2)</f>
        <v>54000</v>
      </c>
      <c r="K74" s="16"/>
    </row>
    <row r="75" spans="1:11" ht="13.15" customHeight="1">
      <c r="A75" s="151" t="s">
        <v>76</v>
      </c>
      <c r="B75" s="151"/>
      <c r="C75" s="151"/>
      <c r="D75" s="151"/>
      <c r="E75" s="151"/>
      <c r="F75" s="151"/>
      <c r="G75" s="151"/>
      <c r="H75" s="60">
        <f>SUM(H73:H74)</f>
        <v>50000</v>
      </c>
      <c r="I75" s="60">
        <f>SUM(I73:I74)</f>
        <v>4000</v>
      </c>
      <c r="J75" s="60">
        <f>SUM(J73:J74)</f>
        <v>54000</v>
      </c>
    </row>
    <row r="76" spans="1:11">
      <c r="A76" s="64"/>
      <c r="B76" s="64"/>
      <c r="C76" s="64"/>
      <c r="D76" s="59"/>
      <c r="E76" s="64"/>
      <c r="F76" s="64"/>
      <c r="G76" s="64"/>
      <c r="H76" s="45"/>
      <c r="I76" s="45"/>
      <c r="J76" s="43"/>
    </row>
    <row r="77" spans="1:11">
      <c r="A77" s="51" t="s">
        <v>203</v>
      </c>
      <c r="B77" s="41" t="s">
        <v>38</v>
      </c>
      <c r="C77" s="73"/>
      <c r="D77" s="49"/>
      <c r="E77" s="41"/>
      <c r="F77" s="41"/>
      <c r="G77" s="41"/>
      <c r="H77" s="41"/>
      <c r="I77" s="41"/>
      <c r="J77" s="43"/>
    </row>
    <row r="78" spans="1:11" ht="39" customHeight="1">
      <c r="A78" s="33" t="s">
        <v>0</v>
      </c>
      <c r="B78" s="32" t="s">
        <v>1</v>
      </c>
      <c r="C78" s="11" t="s">
        <v>2</v>
      </c>
      <c r="D78" s="32" t="s">
        <v>10</v>
      </c>
      <c r="E78" s="33" t="s">
        <v>11</v>
      </c>
      <c r="F78" s="33" t="s">
        <v>90</v>
      </c>
      <c r="G78" s="33" t="s">
        <v>91</v>
      </c>
      <c r="H78" s="33" t="s">
        <v>92</v>
      </c>
      <c r="I78" s="33" t="s">
        <v>93</v>
      </c>
      <c r="J78" s="33" t="s">
        <v>94</v>
      </c>
    </row>
    <row r="79" spans="1:11" ht="72">
      <c r="A79" s="33" t="s">
        <v>3</v>
      </c>
      <c r="B79" s="85" t="s">
        <v>166</v>
      </c>
      <c r="C79" s="33" t="s">
        <v>46</v>
      </c>
      <c r="D79" s="32">
        <v>3000</v>
      </c>
      <c r="E79" s="36">
        <v>50</v>
      </c>
      <c r="F79" s="34">
        <v>0.08</v>
      </c>
      <c r="G79" s="35">
        <f t="shared" ref="G79" si="44">ROUND(E79+E79*F79,2)</f>
        <v>54</v>
      </c>
      <c r="H79" s="36">
        <f t="shared" ref="H79" si="45">D79*E79</f>
        <v>150000</v>
      </c>
      <c r="I79" s="37">
        <f t="shared" ref="I79" si="46">ROUND(H79*F79,2)</f>
        <v>12000</v>
      </c>
      <c r="J79" s="37">
        <f t="shared" ref="J79" si="47">ROUND(H79+I79,2)</f>
        <v>162000</v>
      </c>
      <c r="K79" s="17" t="s">
        <v>25</v>
      </c>
    </row>
    <row r="80" spans="1:11" ht="13.15" customHeight="1">
      <c r="A80" s="151" t="s">
        <v>76</v>
      </c>
      <c r="B80" s="151"/>
      <c r="C80" s="151"/>
      <c r="D80" s="151"/>
      <c r="E80" s="151"/>
      <c r="F80" s="151"/>
      <c r="G80" s="151"/>
      <c r="H80" s="60">
        <f>SUM(H78:H79)</f>
        <v>150000</v>
      </c>
      <c r="I80" s="60">
        <f>SUM(I78:I79)</f>
        <v>12000</v>
      </c>
      <c r="J80" s="60">
        <f>SUM(J78:J79)</f>
        <v>162000</v>
      </c>
    </row>
    <row r="81" spans="1:11">
      <c r="A81" s="6"/>
      <c r="B81" s="6"/>
      <c r="C81" s="6"/>
      <c r="E81" s="6"/>
      <c r="F81" s="6"/>
      <c r="G81" s="6"/>
      <c r="H81" s="5"/>
      <c r="I81" s="5"/>
    </row>
    <row r="82" spans="1:11">
      <c r="A82" s="51" t="s">
        <v>204</v>
      </c>
      <c r="B82" s="41" t="s">
        <v>38</v>
      </c>
      <c r="C82" s="73"/>
      <c r="D82" s="49"/>
      <c r="E82" s="41"/>
      <c r="F82" s="41"/>
      <c r="G82" s="41"/>
      <c r="H82" s="41"/>
      <c r="I82" s="41"/>
      <c r="J82" s="43"/>
    </row>
    <row r="83" spans="1:11" ht="24">
      <c r="A83" s="33" t="s">
        <v>0</v>
      </c>
      <c r="B83" s="32" t="s">
        <v>1</v>
      </c>
      <c r="C83" s="11" t="s">
        <v>2</v>
      </c>
      <c r="D83" s="32" t="s">
        <v>10</v>
      </c>
      <c r="E83" s="33" t="s">
        <v>11</v>
      </c>
      <c r="F83" s="33" t="s">
        <v>90</v>
      </c>
      <c r="G83" s="33" t="s">
        <v>91</v>
      </c>
      <c r="H83" s="33" t="s">
        <v>92</v>
      </c>
      <c r="I83" s="33" t="s">
        <v>93</v>
      </c>
      <c r="J83" s="33" t="s">
        <v>94</v>
      </c>
    </row>
    <row r="84" spans="1:11" ht="36">
      <c r="A84" s="33" t="s">
        <v>3</v>
      </c>
      <c r="B84" s="85" t="s">
        <v>112</v>
      </c>
      <c r="C84" s="33" t="s">
        <v>12</v>
      </c>
      <c r="D84" s="32">
        <v>11000</v>
      </c>
      <c r="E84" s="36">
        <v>38</v>
      </c>
      <c r="F84" s="34">
        <v>0.08</v>
      </c>
      <c r="G84" s="35">
        <f t="shared" ref="G84:G85" si="48">ROUND(E84+E84*F84,2)</f>
        <v>41.04</v>
      </c>
      <c r="H84" s="36">
        <f t="shared" ref="H84:H85" si="49">D84*E84</f>
        <v>418000</v>
      </c>
      <c r="I84" s="37">
        <f t="shared" ref="I84:I85" si="50">ROUND(H84*F84,2)</f>
        <v>33440</v>
      </c>
      <c r="J84" s="37">
        <f t="shared" ref="J84:J85" si="51">ROUND(H84+I84,2)</f>
        <v>451440</v>
      </c>
    </row>
    <row r="85" spans="1:11" ht="36">
      <c r="A85" s="33" t="s">
        <v>5</v>
      </c>
      <c r="B85" s="99" t="s">
        <v>113</v>
      </c>
      <c r="C85" s="33" t="s">
        <v>12</v>
      </c>
      <c r="D85" s="32">
        <v>800</v>
      </c>
      <c r="E85" s="36">
        <v>6</v>
      </c>
      <c r="F85" s="34">
        <v>0.08</v>
      </c>
      <c r="G85" s="35">
        <f t="shared" si="48"/>
        <v>6.48</v>
      </c>
      <c r="H85" s="36">
        <f t="shared" si="49"/>
        <v>4800</v>
      </c>
      <c r="I85" s="37">
        <f t="shared" si="50"/>
        <v>384</v>
      </c>
      <c r="J85" s="37">
        <f t="shared" si="51"/>
        <v>5184</v>
      </c>
    </row>
    <row r="86" spans="1:11" ht="13.15" customHeight="1">
      <c r="A86" s="151" t="s">
        <v>76</v>
      </c>
      <c r="B86" s="151"/>
      <c r="C86" s="151"/>
      <c r="D86" s="151"/>
      <c r="E86" s="151"/>
      <c r="F86" s="151"/>
      <c r="G86" s="151"/>
      <c r="H86" s="60">
        <f>SUM(H84:H85)</f>
        <v>422800</v>
      </c>
      <c r="I86" s="60">
        <f>SUM(I84:I85)</f>
        <v>33824</v>
      </c>
      <c r="J86" s="60">
        <f>SUM(J84:J85)</f>
        <v>456624</v>
      </c>
    </row>
    <row r="88" spans="1:11">
      <c r="A88" s="51" t="s">
        <v>18</v>
      </c>
      <c r="B88" s="41" t="s">
        <v>163</v>
      </c>
      <c r="C88" s="74"/>
      <c r="D88" s="74"/>
      <c r="E88" s="74"/>
      <c r="F88" s="74"/>
      <c r="G88" s="75"/>
      <c r="H88" s="9"/>
      <c r="I88" s="9"/>
      <c r="J88" s="76"/>
    </row>
    <row r="89" spans="1:11" ht="24">
      <c r="A89" s="33" t="s">
        <v>0</v>
      </c>
      <c r="B89" s="32" t="s">
        <v>1</v>
      </c>
      <c r="C89" s="11" t="s">
        <v>2</v>
      </c>
      <c r="D89" s="32" t="s">
        <v>10</v>
      </c>
      <c r="E89" s="33" t="s">
        <v>11</v>
      </c>
      <c r="F89" s="33" t="s">
        <v>90</v>
      </c>
      <c r="G89" s="33" t="s">
        <v>91</v>
      </c>
      <c r="H89" s="33" t="s">
        <v>92</v>
      </c>
      <c r="I89" s="33" t="s">
        <v>93</v>
      </c>
      <c r="J89" s="33" t="s">
        <v>94</v>
      </c>
    </row>
    <row r="90" spans="1:11" ht="84">
      <c r="A90" s="33" t="s">
        <v>3</v>
      </c>
      <c r="B90" s="99" t="s">
        <v>164</v>
      </c>
      <c r="C90" s="33" t="s">
        <v>12</v>
      </c>
      <c r="D90" s="32">
        <v>100</v>
      </c>
      <c r="E90" s="36">
        <v>320</v>
      </c>
      <c r="F90" s="34">
        <v>0.08</v>
      </c>
      <c r="G90" s="35">
        <f t="shared" ref="G90:G91" si="52">ROUND(E90+E90*F90,2)</f>
        <v>345.6</v>
      </c>
      <c r="H90" s="36">
        <f t="shared" ref="H90:H91" si="53">D90*E90</f>
        <v>32000</v>
      </c>
      <c r="I90" s="37">
        <f t="shared" ref="I90:I91" si="54">ROUND(H90*F90,2)</f>
        <v>2560</v>
      </c>
      <c r="J90" s="37">
        <f t="shared" ref="J90:J91" si="55">ROUND(H90+I90,2)</f>
        <v>34560</v>
      </c>
    </row>
    <row r="91" spans="1:11" ht="36">
      <c r="A91" s="33" t="s">
        <v>5</v>
      </c>
      <c r="B91" s="99" t="s">
        <v>165</v>
      </c>
      <c r="C91" s="33" t="s">
        <v>12</v>
      </c>
      <c r="D91" s="32">
        <v>20</v>
      </c>
      <c r="E91" s="36">
        <v>32</v>
      </c>
      <c r="F91" s="34">
        <v>0.08</v>
      </c>
      <c r="G91" s="35">
        <f t="shared" si="52"/>
        <v>34.56</v>
      </c>
      <c r="H91" s="36">
        <f t="shared" si="53"/>
        <v>640</v>
      </c>
      <c r="I91" s="37">
        <f t="shared" si="54"/>
        <v>51.2</v>
      </c>
      <c r="J91" s="37">
        <f t="shared" si="55"/>
        <v>691.2</v>
      </c>
    </row>
    <row r="92" spans="1:11">
      <c r="A92" s="151" t="s">
        <v>76</v>
      </c>
      <c r="B92" s="151"/>
      <c r="C92" s="151"/>
      <c r="D92" s="151"/>
      <c r="E92" s="151"/>
      <c r="F92" s="151"/>
      <c r="G92" s="151"/>
      <c r="H92" s="60">
        <f>SUM(H90:H91)</f>
        <v>32640</v>
      </c>
      <c r="I92" s="60">
        <f>SUM(I90:I91)</f>
        <v>2611.1999999999998</v>
      </c>
      <c r="J92" s="60">
        <f>SUM(J90:J91)</f>
        <v>35251.199999999997</v>
      </c>
    </row>
    <row r="94" spans="1:11">
      <c r="A94" s="51" t="s">
        <v>205</v>
      </c>
      <c r="B94" s="41" t="s">
        <v>168</v>
      </c>
      <c r="C94" s="73"/>
      <c r="D94" s="49"/>
      <c r="E94" s="41"/>
      <c r="F94" s="41"/>
      <c r="G94" s="41"/>
      <c r="H94" s="41"/>
      <c r="I94" s="41"/>
      <c r="J94" s="43"/>
    </row>
    <row r="95" spans="1:11" ht="24">
      <c r="A95" s="33" t="s">
        <v>0</v>
      </c>
      <c r="B95" s="32" t="s">
        <v>1</v>
      </c>
      <c r="C95" s="11" t="s">
        <v>2</v>
      </c>
      <c r="D95" s="32" t="s">
        <v>10</v>
      </c>
      <c r="E95" s="33" t="s">
        <v>11</v>
      </c>
      <c r="F95" s="33" t="s">
        <v>90</v>
      </c>
      <c r="G95" s="33" t="s">
        <v>91</v>
      </c>
      <c r="H95" s="33" t="s">
        <v>92</v>
      </c>
      <c r="I95" s="33" t="s">
        <v>93</v>
      </c>
      <c r="J95" s="33" t="s">
        <v>94</v>
      </c>
    </row>
    <row r="96" spans="1:11" ht="48">
      <c r="A96" s="33" t="s">
        <v>3</v>
      </c>
      <c r="B96" s="99" t="s">
        <v>167</v>
      </c>
      <c r="C96" s="33" t="s">
        <v>12</v>
      </c>
      <c r="D96" s="32">
        <v>100</v>
      </c>
      <c r="E96" s="36">
        <v>290</v>
      </c>
      <c r="F96" s="34">
        <v>0.08</v>
      </c>
      <c r="G96" s="35">
        <f t="shared" ref="G96" si="56">ROUND(E96+E96*F96,2)</f>
        <v>313.2</v>
      </c>
      <c r="H96" s="36">
        <f t="shared" ref="H96" si="57">D96*E96</f>
        <v>29000</v>
      </c>
      <c r="I96" s="37">
        <f t="shared" ref="I96" si="58">ROUND(H96*F96,2)</f>
        <v>2320</v>
      </c>
      <c r="J96" s="37">
        <f t="shared" ref="J96" si="59">ROUND(H96+I96,2)</f>
        <v>31320</v>
      </c>
      <c r="K96" s="108" t="s">
        <v>169</v>
      </c>
    </row>
    <row r="97" spans="1:11">
      <c r="A97" s="151" t="s">
        <v>76</v>
      </c>
      <c r="B97" s="151"/>
      <c r="C97" s="151"/>
      <c r="D97" s="151"/>
      <c r="E97" s="151"/>
      <c r="F97" s="151"/>
      <c r="G97" s="151"/>
      <c r="H97" s="60">
        <f>SUM(H95:H96)</f>
        <v>29000</v>
      </c>
      <c r="I97" s="60">
        <f>SUM(I95:I96)</f>
        <v>2320</v>
      </c>
      <c r="J97" s="60">
        <f>SUM(J95:J96)</f>
        <v>31320</v>
      </c>
    </row>
    <row r="98" spans="1:11">
      <c r="A98" s="64"/>
      <c r="B98" s="64"/>
      <c r="C98" s="64"/>
      <c r="D98" s="64"/>
      <c r="E98" s="64"/>
      <c r="F98" s="64"/>
      <c r="G98" s="64"/>
      <c r="H98" s="45"/>
      <c r="I98" s="45"/>
      <c r="J98" s="45"/>
    </row>
    <row r="99" spans="1:11">
      <c r="A99" s="51" t="s">
        <v>19</v>
      </c>
      <c r="B99" s="41" t="s">
        <v>34</v>
      </c>
      <c r="C99" s="74"/>
      <c r="D99" s="74"/>
      <c r="E99" s="74"/>
      <c r="F99" s="74"/>
      <c r="G99" s="75"/>
      <c r="H99" s="9"/>
      <c r="I99" s="9"/>
      <c r="J99" s="76"/>
    </row>
    <row r="100" spans="1:11" ht="36" customHeight="1">
      <c r="A100" s="33" t="s">
        <v>0</v>
      </c>
      <c r="B100" s="32" t="s">
        <v>1</v>
      </c>
      <c r="C100" s="11" t="s">
        <v>2</v>
      </c>
      <c r="D100" s="32" t="s">
        <v>10</v>
      </c>
      <c r="E100" s="33" t="s">
        <v>11</v>
      </c>
      <c r="F100" s="33" t="s">
        <v>90</v>
      </c>
      <c r="G100" s="33" t="s">
        <v>91</v>
      </c>
      <c r="H100" s="33" t="s">
        <v>92</v>
      </c>
      <c r="I100" s="33" t="s">
        <v>93</v>
      </c>
      <c r="J100" s="33" t="s">
        <v>94</v>
      </c>
    </row>
    <row r="101" spans="1:11" ht="60">
      <c r="A101" s="33" t="s">
        <v>3</v>
      </c>
      <c r="B101" s="99" t="s">
        <v>114</v>
      </c>
      <c r="C101" s="33" t="s">
        <v>12</v>
      </c>
      <c r="D101" s="32">
        <v>29000</v>
      </c>
      <c r="E101" s="36">
        <v>1</v>
      </c>
      <c r="F101" s="34">
        <v>0.08</v>
      </c>
      <c r="G101" s="35">
        <f t="shared" ref="G101:G102" si="60">ROUND(E101+E101*F101,2)</f>
        <v>1.08</v>
      </c>
      <c r="H101" s="36">
        <f t="shared" ref="H101:H102" si="61">D101*E101</f>
        <v>29000</v>
      </c>
      <c r="I101" s="37">
        <f t="shared" ref="I101:I102" si="62">ROUND(H101*F101,2)</f>
        <v>2320</v>
      </c>
      <c r="J101" s="37">
        <f t="shared" ref="J101:J102" si="63">ROUND(H101+I101,2)</f>
        <v>31320</v>
      </c>
      <c r="K101" s="16"/>
    </row>
    <row r="102" spans="1:11" ht="60">
      <c r="A102" s="33" t="s">
        <v>5</v>
      </c>
      <c r="B102" s="99" t="s">
        <v>125</v>
      </c>
      <c r="C102" s="33" t="s">
        <v>12</v>
      </c>
      <c r="D102" s="32">
        <v>18000</v>
      </c>
      <c r="E102" s="36">
        <v>1</v>
      </c>
      <c r="F102" s="34">
        <v>0.08</v>
      </c>
      <c r="G102" s="35">
        <f t="shared" si="60"/>
        <v>1.08</v>
      </c>
      <c r="H102" s="36">
        <f t="shared" si="61"/>
        <v>18000</v>
      </c>
      <c r="I102" s="37">
        <f t="shared" si="62"/>
        <v>1440</v>
      </c>
      <c r="J102" s="37">
        <f t="shared" si="63"/>
        <v>19440</v>
      </c>
    </row>
    <row r="103" spans="1:11" ht="13.15" customHeight="1">
      <c r="A103" s="151" t="s">
        <v>76</v>
      </c>
      <c r="B103" s="151"/>
      <c r="C103" s="151"/>
      <c r="D103" s="151"/>
      <c r="E103" s="151"/>
      <c r="F103" s="151"/>
      <c r="G103" s="151"/>
      <c r="H103" s="60">
        <f>SUM(H101:H102)</f>
        <v>47000</v>
      </c>
      <c r="I103" s="60">
        <f>SUM(I101:I102)</f>
        <v>3760</v>
      </c>
      <c r="J103" s="60">
        <f>SUM(J101:J102)</f>
        <v>50760</v>
      </c>
    </row>
    <row r="104" spans="1:11">
      <c r="A104" s="43"/>
      <c r="B104" s="59"/>
      <c r="C104" s="43"/>
      <c r="D104" s="59"/>
      <c r="E104" s="43"/>
      <c r="F104" s="43"/>
      <c r="G104" s="43"/>
      <c r="H104" s="43"/>
      <c r="I104" s="43"/>
      <c r="J104" s="43"/>
    </row>
    <row r="105" spans="1:11">
      <c r="A105" s="51" t="s">
        <v>47</v>
      </c>
      <c r="B105" s="77" t="s">
        <v>37</v>
      </c>
      <c r="C105" s="41"/>
      <c r="D105" s="42"/>
      <c r="E105" s="41"/>
      <c r="F105" s="41"/>
      <c r="G105" s="41"/>
      <c r="H105" s="41"/>
      <c r="I105" s="41"/>
      <c r="J105" s="43"/>
    </row>
    <row r="106" spans="1:11" ht="24">
      <c r="A106" s="33" t="s">
        <v>0</v>
      </c>
      <c r="B106" s="32" t="s">
        <v>1</v>
      </c>
      <c r="C106" s="11" t="s">
        <v>2</v>
      </c>
      <c r="D106" s="32" t="s">
        <v>10</v>
      </c>
      <c r="E106" s="33" t="s">
        <v>11</v>
      </c>
      <c r="F106" s="33" t="s">
        <v>90</v>
      </c>
      <c r="G106" s="33" t="s">
        <v>91</v>
      </c>
      <c r="H106" s="33" t="s">
        <v>92</v>
      </c>
      <c r="I106" s="33" t="s">
        <v>93</v>
      </c>
      <c r="J106" s="33" t="s">
        <v>94</v>
      </c>
    </row>
    <row r="107" spans="1:11" ht="117.6" customHeight="1">
      <c r="A107" s="33" t="s">
        <v>3</v>
      </c>
      <c r="B107" s="95" t="s">
        <v>131</v>
      </c>
      <c r="C107" s="33" t="s">
        <v>12</v>
      </c>
      <c r="D107" s="32">
        <v>12500</v>
      </c>
      <c r="E107" s="36">
        <v>1.2</v>
      </c>
      <c r="F107" s="34">
        <v>0.08</v>
      </c>
      <c r="G107" s="35">
        <f t="shared" ref="G107" si="64">ROUND(E107+E107*F107,2)</f>
        <v>1.3</v>
      </c>
      <c r="H107" s="36">
        <f t="shared" ref="H107" si="65">D107*E107</f>
        <v>15000</v>
      </c>
      <c r="I107" s="37">
        <f t="shared" ref="I107" si="66">ROUND(H107*F107,2)</f>
        <v>1200</v>
      </c>
      <c r="J107" s="37">
        <f t="shared" ref="J107" si="67">ROUND(H107+I107,2)</f>
        <v>16200</v>
      </c>
      <c r="K107" s="91"/>
    </row>
    <row r="108" spans="1:11" ht="13.15" customHeight="1">
      <c r="A108" s="151" t="s">
        <v>76</v>
      </c>
      <c r="B108" s="151"/>
      <c r="C108" s="151"/>
      <c r="D108" s="151"/>
      <c r="E108" s="151"/>
      <c r="F108" s="151"/>
      <c r="G108" s="151"/>
      <c r="H108" s="60">
        <f>SUM(H106:H107)</f>
        <v>15000</v>
      </c>
      <c r="I108" s="60">
        <f>SUM(I106:I107)</f>
        <v>1200</v>
      </c>
      <c r="J108" s="60">
        <f>SUM(J106:J107)</f>
        <v>16200</v>
      </c>
    </row>
    <row r="109" spans="1:11" ht="12" customHeight="1">
      <c r="A109" s="43"/>
      <c r="B109" s="59"/>
      <c r="C109" s="43"/>
      <c r="D109" s="59"/>
      <c r="E109" s="43"/>
      <c r="F109" s="43"/>
      <c r="G109" s="43"/>
      <c r="H109" s="43"/>
      <c r="I109" s="43"/>
      <c r="J109" s="43"/>
    </row>
    <row r="110" spans="1:11">
      <c r="A110" s="39" t="s">
        <v>48</v>
      </c>
      <c r="B110" s="78" t="s">
        <v>115</v>
      </c>
      <c r="C110" s="41"/>
      <c r="D110" s="42"/>
      <c r="E110" s="41"/>
      <c r="F110" s="41"/>
      <c r="G110" s="41"/>
      <c r="H110" s="43"/>
      <c r="I110" s="43"/>
      <c r="J110" s="43"/>
    </row>
    <row r="111" spans="1:11" ht="38.25" customHeight="1">
      <c r="A111" s="33" t="s">
        <v>0</v>
      </c>
      <c r="B111" s="32" t="s">
        <v>1</v>
      </c>
      <c r="C111" s="11" t="s">
        <v>2</v>
      </c>
      <c r="D111" s="32" t="s">
        <v>10</v>
      </c>
      <c r="E111" s="33" t="s">
        <v>11</v>
      </c>
      <c r="F111" s="33" t="s">
        <v>90</v>
      </c>
      <c r="G111" s="33" t="s">
        <v>91</v>
      </c>
      <c r="H111" s="33" t="s">
        <v>92</v>
      </c>
      <c r="I111" s="33" t="s">
        <v>93</v>
      </c>
      <c r="J111" s="33" t="s">
        <v>94</v>
      </c>
    </row>
    <row r="112" spans="1:11" ht="75" customHeight="1">
      <c r="A112" s="33" t="s">
        <v>3</v>
      </c>
      <c r="B112" s="98" t="s">
        <v>116</v>
      </c>
      <c r="C112" s="33" t="s">
        <v>39</v>
      </c>
      <c r="D112" s="32">
        <v>16</v>
      </c>
      <c r="E112" s="35">
        <v>570</v>
      </c>
      <c r="F112" s="34">
        <v>0.08</v>
      </c>
      <c r="G112" s="35">
        <f t="shared" ref="G112" si="68">ROUND(E112+E112*F112,2)</f>
        <v>615.6</v>
      </c>
      <c r="H112" s="36">
        <f t="shared" ref="H112" si="69">D112*E112</f>
        <v>9120</v>
      </c>
      <c r="I112" s="37">
        <f t="shared" ref="I112" si="70">ROUND(H112*F112,2)</f>
        <v>729.6</v>
      </c>
      <c r="J112" s="37">
        <f t="shared" ref="J112" si="71">ROUND(H112+I112,2)</f>
        <v>9849.6</v>
      </c>
    </row>
    <row r="113" spans="1:11" ht="13.15" customHeight="1">
      <c r="A113" s="151" t="s">
        <v>76</v>
      </c>
      <c r="B113" s="151"/>
      <c r="C113" s="151"/>
      <c r="D113" s="151"/>
      <c r="E113" s="151"/>
      <c r="F113" s="151"/>
      <c r="G113" s="151"/>
      <c r="H113" s="60">
        <f>SUM(H111:H112)</f>
        <v>9120</v>
      </c>
      <c r="I113" s="60">
        <f>SUM(I111:I112)</f>
        <v>729.6</v>
      </c>
      <c r="J113" s="60">
        <f>SUM(J111:J112)</f>
        <v>9849.6</v>
      </c>
    </row>
    <row r="114" spans="1:11">
      <c r="A114" s="43"/>
      <c r="B114" s="59"/>
      <c r="C114" s="43"/>
      <c r="D114" s="59"/>
      <c r="E114" s="43"/>
      <c r="F114" s="43"/>
      <c r="G114" s="43"/>
      <c r="H114" s="43"/>
      <c r="I114" s="43"/>
      <c r="J114" s="43"/>
    </row>
    <row r="115" spans="1:11">
      <c r="A115" s="51" t="s">
        <v>206</v>
      </c>
      <c r="B115" s="41" t="s">
        <v>43</v>
      </c>
      <c r="C115" s="73"/>
      <c r="D115" s="79"/>
      <c r="E115" s="41"/>
      <c r="F115" s="41"/>
      <c r="G115" s="41"/>
      <c r="H115" s="76"/>
      <c r="I115" s="41"/>
      <c r="J115" s="43"/>
    </row>
    <row r="116" spans="1:11" ht="25.5" customHeight="1">
      <c r="A116" s="33" t="s">
        <v>0</v>
      </c>
      <c r="B116" s="32" t="s">
        <v>1</v>
      </c>
      <c r="C116" s="11" t="s">
        <v>2</v>
      </c>
      <c r="D116" s="32" t="s">
        <v>10</v>
      </c>
      <c r="E116" s="33" t="s">
        <v>11</v>
      </c>
      <c r="F116" s="33" t="s">
        <v>90</v>
      </c>
      <c r="G116" s="33" t="s">
        <v>91</v>
      </c>
      <c r="H116" s="33" t="s">
        <v>92</v>
      </c>
      <c r="I116" s="33" t="s">
        <v>93</v>
      </c>
      <c r="J116" s="33" t="s">
        <v>94</v>
      </c>
    </row>
    <row r="117" spans="1:11" ht="36">
      <c r="A117" s="33" t="s">
        <v>3</v>
      </c>
      <c r="B117" s="80" t="s">
        <v>44</v>
      </c>
      <c r="C117" s="33" t="s">
        <v>118</v>
      </c>
      <c r="D117" s="81">
        <v>100</v>
      </c>
      <c r="E117" s="36">
        <v>110</v>
      </c>
      <c r="F117" s="34">
        <v>0.08</v>
      </c>
      <c r="G117" s="35">
        <f t="shared" ref="G117" si="72">ROUND(E117+E117*F117,2)</f>
        <v>118.8</v>
      </c>
      <c r="H117" s="36">
        <f t="shared" ref="H117" si="73">D117*E117</f>
        <v>11000</v>
      </c>
      <c r="I117" s="37">
        <f t="shared" ref="I117" si="74">ROUND(H117*F117,2)</f>
        <v>880</v>
      </c>
      <c r="J117" s="37">
        <f t="shared" ref="J117" si="75">ROUND(H117+I117,2)</f>
        <v>11880</v>
      </c>
      <c r="K117" s="19" t="s">
        <v>45</v>
      </c>
    </row>
    <row r="118" spans="1:11">
      <c r="A118" s="153" t="s">
        <v>42</v>
      </c>
      <c r="B118" s="154"/>
      <c r="C118" s="154"/>
      <c r="D118" s="154"/>
      <c r="E118" s="154"/>
      <c r="F118" s="154"/>
      <c r="G118" s="155"/>
      <c r="H118" s="60">
        <f>SUM(H116:H117)</f>
        <v>11000</v>
      </c>
      <c r="I118" s="60">
        <f>SUM(I116:I117)</f>
        <v>880</v>
      </c>
      <c r="J118" s="60">
        <f>SUM(J116:J117)</f>
        <v>11880</v>
      </c>
    </row>
    <row r="119" spans="1:11">
      <c r="A119" s="76"/>
      <c r="B119" s="23"/>
      <c r="C119" s="23"/>
      <c r="D119" s="23"/>
      <c r="E119" s="9"/>
      <c r="F119" s="9"/>
      <c r="G119" s="76"/>
      <c r="H119" s="76"/>
      <c r="I119" s="43"/>
      <c r="J119" s="43"/>
    </row>
    <row r="120" spans="1:11">
      <c r="A120" s="51" t="s">
        <v>20</v>
      </c>
      <c r="B120" s="39" t="s">
        <v>74</v>
      </c>
      <c r="C120" s="43"/>
      <c r="D120" s="59"/>
      <c r="E120" s="43"/>
      <c r="F120" s="43"/>
      <c r="G120" s="43"/>
      <c r="H120" s="43"/>
      <c r="I120" s="43"/>
      <c r="J120" s="43"/>
    </row>
    <row r="121" spans="1:11" ht="24">
      <c r="A121" s="33" t="s">
        <v>0</v>
      </c>
      <c r="B121" s="32" t="s">
        <v>1</v>
      </c>
      <c r="C121" s="11" t="s">
        <v>2</v>
      </c>
      <c r="D121" s="32" t="s">
        <v>10</v>
      </c>
      <c r="E121" s="33" t="s">
        <v>11</v>
      </c>
      <c r="F121" s="33" t="s">
        <v>90</v>
      </c>
      <c r="G121" s="33" t="s">
        <v>91</v>
      </c>
      <c r="H121" s="33" t="s">
        <v>92</v>
      </c>
      <c r="I121" s="33" t="s">
        <v>93</v>
      </c>
      <c r="J121" s="33" t="s">
        <v>94</v>
      </c>
    </row>
    <row r="122" spans="1:11" ht="48">
      <c r="A122" s="33" t="s">
        <v>3</v>
      </c>
      <c r="B122" s="82" t="s">
        <v>119</v>
      </c>
      <c r="C122" s="53" t="s">
        <v>12</v>
      </c>
      <c r="D122" s="53">
        <v>450</v>
      </c>
      <c r="E122" s="83">
        <v>2.1</v>
      </c>
      <c r="F122" s="34">
        <v>0.08</v>
      </c>
      <c r="G122" s="35">
        <f t="shared" ref="G122:G133" si="76">ROUND(E122+E122*F122,2)</f>
        <v>2.27</v>
      </c>
      <c r="H122" s="36">
        <f t="shared" ref="H122:H133" si="77">D122*E122</f>
        <v>945</v>
      </c>
      <c r="I122" s="37">
        <f t="shared" ref="I122:I133" si="78">ROUND(H122*F122,2)</f>
        <v>75.599999999999994</v>
      </c>
      <c r="J122" s="37">
        <f t="shared" ref="J122:J133" si="79">ROUND(H122+I122,2)</f>
        <v>1020.6</v>
      </c>
      <c r="K122" s="25" t="s">
        <v>120</v>
      </c>
    </row>
    <row r="123" spans="1:11" ht="48">
      <c r="A123" s="33" t="s">
        <v>5</v>
      </c>
      <c r="B123" s="84" t="s">
        <v>132</v>
      </c>
      <c r="C123" s="38" t="s">
        <v>12</v>
      </c>
      <c r="D123" s="33">
        <v>15500</v>
      </c>
      <c r="E123" s="37">
        <v>2</v>
      </c>
      <c r="F123" s="34">
        <v>0.08</v>
      </c>
      <c r="G123" s="35">
        <f t="shared" si="76"/>
        <v>2.16</v>
      </c>
      <c r="H123" s="36">
        <f t="shared" si="77"/>
        <v>31000</v>
      </c>
      <c r="I123" s="37">
        <f t="shared" si="78"/>
        <v>2480</v>
      </c>
      <c r="J123" s="37">
        <f t="shared" si="79"/>
        <v>33480</v>
      </c>
      <c r="K123" s="26" t="s">
        <v>121</v>
      </c>
    </row>
    <row r="124" spans="1:11">
      <c r="A124" s="153" t="s">
        <v>42</v>
      </c>
      <c r="B124" s="154"/>
      <c r="C124" s="154"/>
      <c r="D124" s="154"/>
      <c r="E124" s="154"/>
      <c r="F124" s="154"/>
      <c r="G124" s="155"/>
      <c r="H124" s="60">
        <f>SUM(H122:H123)</f>
        <v>31945</v>
      </c>
      <c r="I124" s="60">
        <f>SUM(I122:I123)</f>
        <v>2555.6</v>
      </c>
      <c r="J124" s="60">
        <f>SUM(J122:J123)</f>
        <v>34500.6</v>
      </c>
    </row>
    <row r="125" spans="1:11">
      <c r="A125" s="76"/>
      <c r="B125" s="23"/>
      <c r="C125" s="23"/>
      <c r="D125" s="23"/>
      <c r="E125" s="9"/>
      <c r="F125" s="9"/>
      <c r="G125" s="76"/>
      <c r="H125" s="76"/>
      <c r="I125" s="43"/>
      <c r="J125" s="43"/>
    </row>
    <row r="126" spans="1:11">
      <c r="A126" s="51" t="s">
        <v>59</v>
      </c>
      <c r="B126" s="39" t="s">
        <v>196</v>
      </c>
      <c r="C126" s="43"/>
      <c r="D126" s="59"/>
      <c r="E126" s="43"/>
      <c r="F126" s="43"/>
      <c r="G126" s="43"/>
      <c r="H126" s="43"/>
      <c r="I126" s="43"/>
      <c r="J126" s="43"/>
    </row>
    <row r="127" spans="1:11" ht="24">
      <c r="A127" s="33" t="s">
        <v>0</v>
      </c>
      <c r="B127" s="32" t="s">
        <v>1</v>
      </c>
      <c r="C127" s="11" t="s">
        <v>2</v>
      </c>
      <c r="D127" s="32" t="s">
        <v>10</v>
      </c>
      <c r="E127" s="33" t="s">
        <v>11</v>
      </c>
      <c r="F127" s="33" t="s">
        <v>90</v>
      </c>
      <c r="G127" s="33" t="s">
        <v>91</v>
      </c>
      <c r="H127" s="33" t="s">
        <v>92</v>
      </c>
      <c r="I127" s="33" t="s">
        <v>93</v>
      </c>
      <c r="J127" s="33" t="s">
        <v>94</v>
      </c>
    </row>
    <row r="128" spans="1:11" ht="48">
      <c r="A128" s="33" t="s">
        <v>3</v>
      </c>
      <c r="B128" s="85" t="s">
        <v>197</v>
      </c>
      <c r="C128" s="38" t="s">
        <v>12</v>
      </c>
      <c r="D128" s="33">
        <v>80</v>
      </c>
      <c r="E128" s="37">
        <v>20</v>
      </c>
      <c r="F128" s="34">
        <v>0.08</v>
      </c>
      <c r="G128" s="35">
        <f t="shared" ref="G128" si="80">ROUND(E128+E128*F128,2)</f>
        <v>21.6</v>
      </c>
      <c r="H128" s="36">
        <f t="shared" ref="H128" si="81">D128*E128</f>
        <v>1600</v>
      </c>
      <c r="I128" s="37">
        <f t="shared" ref="I128" si="82">ROUND(H128*F128,2)</f>
        <v>128</v>
      </c>
      <c r="J128" s="37">
        <f t="shared" ref="J128" si="83">ROUND(H128+I128,2)</f>
        <v>1728</v>
      </c>
      <c r="K128" s="27" t="s">
        <v>198</v>
      </c>
    </row>
    <row r="129" spans="1:11">
      <c r="A129" s="153" t="s">
        <v>42</v>
      </c>
      <c r="B129" s="154"/>
      <c r="C129" s="154"/>
      <c r="D129" s="154"/>
      <c r="E129" s="154"/>
      <c r="F129" s="154"/>
      <c r="G129" s="155"/>
      <c r="H129" s="60">
        <f>SUM(H127:H128)</f>
        <v>1600</v>
      </c>
      <c r="I129" s="60">
        <f>SUM(I127:I128)</f>
        <v>128</v>
      </c>
      <c r="J129" s="60">
        <f>SUM(J127:J128)</f>
        <v>1728</v>
      </c>
    </row>
    <row r="130" spans="1:11">
      <c r="A130" s="76"/>
      <c r="B130" s="23"/>
      <c r="C130" s="23"/>
      <c r="D130" s="23"/>
      <c r="E130" s="9"/>
      <c r="F130" s="9"/>
      <c r="G130" s="76"/>
      <c r="H130" s="76"/>
      <c r="I130" s="43"/>
      <c r="J130" s="43"/>
    </row>
    <row r="131" spans="1:11">
      <c r="A131" s="51" t="s">
        <v>207</v>
      </c>
      <c r="B131" s="39" t="s">
        <v>122</v>
      </c>
      <c r="C131" s="43"/>
      <c r="D131" s="59"/>
      <c r="E131" s="43"/>
      <c r="F131" s="43"/>
      <c r="G131" s="43"/>
      <c r="H131" s="43"/>
      <c r="I131" s="43"/>
      <c r="J131" s="43"/>
    </row>
    <row r="132" spans="1:11" ht="24">
      <c r="A132" s="33" t="s">
        <v>0</v>
      </c>
      <c r="B132" s="32" t="s">
        <v>1</v>
      </c>
      <c r="C132" s="11" t="s">
        <v>2</v>
      </c>
      <c r="D132" s="32" t="s">
        <v>10</v>
      </c>
      <c r="E132" s="33" t="s">
        <v>11</v>
      </c>
      <c r="F132" s="33" t="s">
        <v>90</v>
      </c>
      <c r="G132" s="33" t="s">
        <v>91</v>
      </c>
      <c r="H132" s="33" t="s">
        <v>92</v>
      </c>
      <c r="I132" s="33" t="s">
        <v>93</v>
      </c>
      <c r="J132" s="33" t="s">
        <v>94</v>
      </c>
    </row>
    <row r="133" spans="1:11" ht="24">
      <c r="A133" s="33" t="s">
        <v>3</v>
      </c>
      <c r="B133" s="85" t="s">
        <v>123</v>
      </c>
      <c r="C133" s="38" t="s">
        <v>12</v>
      </c>
      <c r="D133" s="33">
        <v>450</v>
      </c>
      <c r="E133" s="37">
        <v>5</v>
      </c>
      <c r="F133" s="34">
        <v>0.08</v>
      </c>
      <c r="G133" s="35">
        <f t="shared" si="76"/>
        <v>5.4</v>
      </c>
      <c r="H133" s="36">
        <f t="shared" si="77"/>
        <v>2250</v>
      </c>
      <c r="I133" s="37">
        <f t="shared" si="78"/>
        <v>180</v>
      </c>
      <c r="J133" s="37">
        <f t="shared" si="79"/>
        <v>2430</v>
      </c>
      <c r="K133" s="27">
        <v>13950</v>
      </c>
    </row>
    <row r="134" spans="1:11">
      <c r="A134" s="153" t="s">
        <v>42</v>
      </c>
      <c r="B134" s="154"/>
      <c r="C134" s="154"/>
      <c r="D134" s="154"/>
      <c r="E134" s="154"/>
      <c r="F134" s="154"/>
      <c r="G134" s="155"/>
      <c r="H134" s="60">
        <f>SUM(H132:H133)</f>
        <v>2250</v>
      </c>
      <c r="I134" s="60">
        <f>SUM(I132:I133)</f>
        <v>180</v>
      </c>
      <c r="J134" s="60">
        <f>SUM(J132:J133)</f>
        <v>2430</v>
      </c>
    </row>
    <row r="135" spans="1:11">
      <c r="A135" s="64"/>
      <c r="B135" s="64"/>
      <c r="C135" s="64"/>
      <c r="D135" s="64"/>
      <c r="E135" s="64"/>
      <c r="F135" s="64"/>
      <c r="G135" s="64"/>
      <c r="H135" s="75"/>
      <c r="I135" s="75"/>
      <c r="J135" s="43"/>
    </row>
    <row r="136" spans="1:11">
      <c r="A136" s="51" t="s">
        <v>21</v>
      </c>
      <c r="B136" s="78" t="s">
        <v>49</v>
      </c>
      <c r="C136" s="41"/>
      <c r="D136" s="42"/>
      <c r="E136" s="41"/>
      <c r="F136" s="41"/>
      <c r="G136" s="41"/>
      <c r="H136" s="41"/>
      <c r="I136" s="41"/>
      <c r="J136" s="43"/>
    </row>
    <row r="137" spans="1:11" ht="24">
      <c r="A137" s="33" t="s">
        <v>0</v>
      </c>
      <c r="B137" s="32" t="s">
        <v>1</v>
      </c>
      <c r="C137" s="11" t="s">
        <v>2</v>
      </c>
      <c r="D137" s="32" t="s">
        <v>10</v>
      </c>
      <c r="E137" s="33" t="s">
        <v>11</v>
      </c>
      <c r="F137" s="33" t="s">
        <v>90</v>
      </c>
      <c r="G137" s="33" t="s">
        <v>91</v>
      </c>
      <c r="H137" s="33" t="s">
        <v>92</v>
      </c>
      <c r="I137" s="33" t="s">
        <v>93</v>
      </c>
      <c r="J137" s="33" t="s">
        <v>94</v>
      </c>
      <c r="K137" s="92"/>
    </row>
    <row r="138" spans="1:11" ht="96">
      <c r="A138" s="86" t="s">
        <v>3</v>
      </c>
      <c r="B138" s="87" t="s">
        <v>128</v>
      </c>
      <c r="C138" s="88" t="s">
        <v>12</v>
      </c>
      <c r="D138" s="88">
        <v>1000</v>
      </c>
      <c r="E138" s="89">
        <v>35</v>
      </c>
      <c r="F138" s="34">
        <v>0.08</v>
      </c>
      <c r="G138" s="35">
        <f t="shared" ref="G138" si="84">ROUND(E138+E138*F138,2)</f>
        <v>37.799999999999997</v>
      </c>
      <c r="H138" s="36">
        <f t="shared" ref="H138" si="85">D138*E138</f>
        <v>35000</v>
      </c>
      <c r="I138" s="37">
        <f t="shared" ref="I138" si="86">ROUND(H138*F138,2)</f>
        <v>2800</v>
      </c>
      <c r="J138" s="37">
        <f t="shared" ref="J138" si="87">ROUND(H138+I138,2)</f>
        <v>37800</v>
      </c>
      <c r="K138" s="26" t="s">
        <v>152</v>
      </c>
    </row>
    <row r="139" spans="1:11">
      <c r="A139" s="153" t="s">
        <v>42</v>
      </c>
      <c r="B139" s="154"/>
      <c r="C139" s="154"/>
      <c r="D139" s="154"/>
      <c r="E139" s="154"/>
      <c r="F139" s="154"/>
      <c r="G139" s="155"/>
      <c r="H139" s="60">
        <f>SUM(H137:H138)</f>
        <v>35000</v>
      </c>
      <c r="I139" s="60">
        <f>SUM(I137:I138)</f>
        <v>2800</v>
      </c>
      <c r="J139" s="60">
        <f>SUM(J137:J138)</f>
        <v>37800</v>
      </c>
    </row>
    <row r="140" spans="1:11">
      <c r="A140" s="43"/>
      <c r="B140" s="59"/>
      <c r="C140" s="43"/>
      <c r="D140" s="59"/>
      <c r="E140" s="43"/>
      <c r="F140" s="43"/>
      <c r="G140" s="43"/>
      <c r="H140" s="43"/>
      <c r="I140" s="43"/>
      <c r="J140" s="43"/>
    </row>
    <row r="141" spans="1:11">
      <c r="A141" s="47" t="s">
        <v>24</v>
      </c>
      <c r="B141" s="59" t="s">
        <v>55</v>
      </c>
      <c r="C141" s="41"/>
      <c r="D141" s="42"/>
      <c r="E141" s="41"/>
      <c r="F141" s="41"/>
      <c r="G141" s="41"/>
      <c r="H141" s="48"/>
      <c r="I141" s="43"/>
      <c r="J141" s="43"/>
    </row>
    <row r="142" spans="1:11" ht="24">
      <c r="A142" s="33" t="s">
        <v>0</v>
      </c>
      <c r="B142" s="32" t="s">
        <v>1</v>
      </c>
      <c r="C142" s="11" t="s">
        <v>2</v>
      </c>
      <c r="D142" s="32" t="s">
        <v>10</v>
      </c>
      <c r="E142" s="33" t="s">
        <v>11</v>
      </c>
      <c r="F142" s="33" t="s">
        <v>90</v>
      </c>
      <c r="G142" s="33" t="s">
        <v>91</v>
      </c>
      <c r="H142" s="33" t="s">
        <v>92</v>
      </c>
      <c r="I142" s="33" t="s">
        <v>93</v>
      </c>
      <c r="J142" s="33" t="s">
        <v>94</v>
      </c>
    </row>
    <row r="143" spans="1:11" ht="36">
      <c r="A143" s="38" t="s">
        <v>3</v>
      </c>
      <c r="B143" s="85" t="s">
        <v>133</v>
      </c>
      <c r="C143" s="33" t="s">
        <v>12</v>
      </c>
      <c r="D143" s="32">
        <v>100</v>
      </c>
      <c r="E143" s="83">
        <v>1500</v>
      </c>
      <c r="F143" s="34">
        <v>0.08</v>
      </c>
      <c r="G143" s="35">
        <f t="shared" ref="G143:G147" si="88">ROUND(E143+E143*F143,2)</f>
        <v>1620</v>
      </c>
      <c r="H143" s="36">
        <f t="shared" ref="H143:H147" si="89">D143*E143</f>
        <v>150000</v>
      </c>
      <c r="I143" s="37">
        <f t="shared" ref="I143:I147" si="90">ROUND(H143*F143,2)</f>
        <v>12000</v>
      </c>
      <c r="J143" s="37">
        <f t="shared" ref="J143:J147" si="91">ROUND(H143+I143,2)</f>
        <v>162000</v>
      </c>
      <c r="K143" s="20" t="s">
        <v>50</v>
      </c>
    </row>
    <row r="144" spans="1:11" ht="48">
      <c r="A144" s="38" t="s">
        <v>5</v>
      </c>
      <c r="B144" s="90" t="s">
        <v>134</v>
      </c>
      <c r="C144" s="33" t="s">
        <v>12</v>
      </c>
      <c r="D144" s="32">
        <v>20</v>
      </c>
      <c r="E144" s="83">
        <v>1800</v>
      </c>
      <c r="F144" s="34">
        <v>0.08</v>
      </c>
      <c r="G144" s="35">
        <f t="shared" si="88"/>
        <v>1944</v>
      </c>
      <c r="H144" s="36">
        <f t="shared" si="89"/>
        <v>36000</v>
      </c>
      <c r="I144" s="37">
        <f t="shared" si="90"/>
        <v>2880</v>
      </c>
      <c r="J144" s="37">
        <f t="shared" si="91"/>
        <v>38880</v>
      </c>
      <c r="K144" s="20" t="s">
        <v>51</v>
      </c>
    </row>
    <row r="145" spans="1:11" ht="72">
      <c r="A145" s="38" t="s">
        <v>6</v>
      </c>
      <c r="B145" s="85" t="s">
        <v>135</v>
      </c>
      <c r="C145" s="33" t="s">
        <v>12</v>
      </c>
      <c r="D145" s="32">
        <v>10</v>
      </c>
      <c r="E145" s="83">
        <v>3000</v>
      </c>
      <c r="F145" s="34">
        <v>0.08</v>
      </c>
      <c r="G145" s="35">
        <f t="shared" si="88"/>
        <v>3240</v>
      </c>
      <c r="H145" s="36">
        <f t="shared" si="89"/>
        <v>30000</v>
      </c>
      <c r="I145" s="37">
        <f t="shared" si="90"/>
        <v>2400</v>
      </c>
      <c r="J145" s="37">
        <f t="shared" si="91"/>
        <v>32400</v>
      </c>
      <c r="K145" s="20" t="s">
        <v>52</v>
      </c>
    </row>
    <row r="146" spans="1:11" ht="72">
      <c r="A146" s="38" t="s">
        <v>7</v>
      </c>
      <c r="B146" s="85" t="s">
        <v>136</v>
      </c>
      <c r="C146" s="33" t="s">
        <v>12</v>
      </c>
      <c r="D146" s="32">
        <v>10</v>
      </c>
      <c r="E146" s="83">
        <v>3900</v>
      </c>
      <c r="F146" s="34">
        <v>0.08</v>
      </c>
      <c r="G146" s="35">
        <f t="shared" si="88"/>
        <v>4212</v>
      </c>
      <c r="H146" s="36">
        <f t="shared" si="89"/>
        <v>39000</v>
      </c>
      <c r="I146" s="37">
        <f t="shared" si="90"/>
        <v>3120</v>
      </c>
      <c r="J146" s="37">
        <f t="shared" si="91"/>
        <v>42120</v>
      </c>
      <c r="K146" s="20" t="s">
        <v>53</v>
      </c>
    </row>
    <row r="147" spans="1:11" ht="75">
      <c r="A147" s="38" t="s">
        <v>13</v>
      </c>
      <c r="B147" s="90" t="s">
        <v>137</v>
      </c>
      <c r="C147" s="33" t="s">
        <v>12</v>
      </c>
      <c r="D147" s="32">
        <v>50</v>
      </c>
      <c r="E147" s="83">
        <v>700</v>
      </c>
      <c r="F147" s="34">
        <v>0.08</v>
      </c>
      <c r="G147" s="35">
        <f t="shared" si="88"/>
        <v>756</v>
      </c>
      <c r="H147" s="36">
        <f t="shared" si="89"/>
        <v>35000</v>
      </c>
      <c r="I147" s="37">
        <f t="shared" si="90"/>
        <v>2800</v>
      </c>
      <c r="J147" s="37">
        <f t="shared" si="91"/>
        <v>37800</v>
      </c>
      <c r="K147" s="20" t="s">
        <v>54</v>
      </c>
    </row>
    <row r="148" spans="1:11">
      <c r="A148" s="151" t="s">
        <v>14</v>
      </c>
      <c r="B148" s="151"/>
      <c r="C148" s="151"/>
      <c r="D148" s="151"/>
      <c r="E148" s="151"/>
      <c r="F148" s="151"/>
      <c r="G148" s="151"/>
      <c r="H148" s="37">
        <f>SUM(H143:H147)</f>
        <v>290000</v>
      </c>
      <c r="I148" s="37">
        <f>SUM(I143:I147)</f>
        <v>23200</v>
      </c>
      <c r="J148" s="60">
        <f>SUM(J143:J147)</f>
        <v>313200</v>
      </c>
    </row>
    <row r="150" spans="1:11">
      <c r="A150" s="46" t="s">
        <v>208</v>
      </c>
      <c r="B150" s="78" t="s">
        <v>138</v>
      </c>
      <c r="C150" s="43"/>
      <c r="D150" s="59"/>
      <c r="E150" s="43"/>
      <c r="F150" s="43"/>
      <c r="G150" s="43"/>
      <c r="H150" s="43"/>
      <c r="I150" s="43"/>
      <c r="J150" s="43"/>
    </row>
    <row r="151" spans="1:11" ht="24">
      <c r="A151" s="33" t="s">
        <v>0</v>
      </c>
      <c r="B151" s="32" t="s">
        <v>1</v>
      </c>
      <c r="C151" s="11" t="s">
        <v>2</v>
      </c>
      <c r="D151" s="32" t="s">
        <v>10</v>
      </c>
      <c r="E151" s="33" t="s">
        <v>11</v>
      </c>
      <c r="F151" s="33" t="s">
        <v>90</v>
      </c>
      <c r="G151" s="33" t="s">
        <v>91</v>
      </c>
      <c r="H151" s="33" t="s">
        <v>92</v>
      </c>
      <c r="I151" s="33" t="s">
        <v>93</v>
      </c>
      <c r="J151" s="33" t="s">
        <v>94</v>
      </c>
    </row>
    <row r="152" spans="1:11" ht="36">
      <c r="A152" s="53" t="s">
        <v>3</v>
      </c>
      <c r="B152" s="85" t="s">
        <v>83</v>
      </c>
      <c r="C152" s="69" t="s">
        <v>12</v>
      </c>
      <c r="D152" s="93">
        <v>180</v>
      </c>
      <c r="E152" s="70">
        <v>920</v>
      </c>
      <c r="F152" s="34">
        <v>0.08</v>
      </c>
      <c r="G152" s="35">
        <f t="shared" ref="G152:G154" si="92">ROUND(E152+E152*F152,2)</f>
        <v>993.6</v>
      </c>
      <c r="H152" s="36">
        <f t="shared" ref="H152:H154" si="93">D152*E152</f>
        <v>165600</v>
      </c>
      <c r="I152" s="37">
        <f t="shared" ref="I152:I154" si="94">ROUND(H152*F152,2)</f>
        <v>13248</v>
      </c>
      <c r="J152" s="37">
        <f t="shared" ref="J152:J154" si="95">ROUND(H152+I152,2)</f>
        <v>178848</v>
      </c>
      <c r="K152" s="94" t="s">
        <v>56</v>
      </c>
    </row>
    <row r="153" spans="1:11" ht="48">
      <c r="A153" s="53" t="s">
        <v>5</v>
      </c>
      <c r="B153" s="85" t="s">
        <v>82</v>
      </c>
      <c r="C153" s="69" t="s">
        <v>12</v>
      </c>
      <c r="D153" s="93">
        <v>12</v>
      </c>
      <c r="E153" s="70">
        <v>1020</v>
      </c>
      <c r="F153" s="34">
        <v>0.08</v>
      </c>
      <c r="G153" s="35">
        <f t="shared" si="92"/>
        <v>1101.5999999999999</v>
      </c>
      <c r="H153" s="36">
        <f t="shared" si="93"/>
        <v>12240</v>
      </c>
      <c r="I153" s="37">
        <f t="shared" si="94"/>
        <v>979.2</v>
      </c>
      <c r="J153" s="37">
        <f t="shared" si="95"/>
        <v>13219.2</v>
      </c>
      <c r="K153" s="94" t="s">
        <v>58</v>
      </c>
    </row>
    <row r="154" spans="1:11" ht="48">
      <c r="A154" s="53" t="s">
        <v>6</v>
      </c>
      <c r="B154" s="85" t="s">
        <v>139</v>
      </c>
      <c r="C154" s="69" t="s">
        <v>12</v>
      </c>
      <c r="D154" s="93">
        <v>264</v>
      </c>
      <c r="E154" s="70">
        <v>165</v>
      </c>
      <c r="F154" s="34">
        <v>0.08</v>
      </c>
      <c r="G154" s="35">
        <f t="shared" si="92"/>
        <v>178.2</v>
      </c>
      <c r="H154" s="36">
        <f t="shared" si="93"/>
        <v>43560</v>
      </c>
      <c r="I154" s="37">
        <f t="shared" si="94"/>
        <v>3484.8</v>
      </c>
      <c r="J154" s="37">
        <f t="shared" si="95"/>
        <v>47044.800000000003</v>
      </c>
      <c r="K154" s="94" t="s">
        <v>57</v>
      </c>
    </row>
    <row r="155" spans="1:11">
      <c r="A155" s="151" t="s">
        <v>14</v>
      </c>
      <c r="B155" s="151"/>
      <c r="C155" s="151"/>
      <c r="D155" s="151"/>
      <c r="E155" s="151"/>
      <c r="F155" s="151"/>
      <c r="G155" s="151"/>
      <c r="H155" s="37">
        <f>SUM(H152:H154)</f>
        <v>221400</v>
      </c>
      <c r="I155" s="37">
        <f>SUM(I152:I154)</f>
        <v>17712</v>
      </c>
      <c r="J155" s="60">
        <f>SUM(J152:J154)</f>
        <v>239112</v>
      </c>
    </row>
    <row r="157" spans="1:11">
      <c r="A157" s="39" t="s">
        <v>209</v>
      </c>
      <c r="B157" s="78" t="s">
        <v>77</v>
      </c>
      <c r="C157" s="41"/>
      <c r="D157" s="42"/>
      <c r="E157" s="41"/>
      <c r="F157" s="41"/>
      <c r="G157" s="41"/>
      <c r="H157" s="41"/>
      <c r="I157" s="41"/>
      <c r="J157" s="43"/>
    </row>
    <row r="158" spans="1:11" ht="24">
      <c r="A158" s="33" t="s">
        <v>0</v>
      </c>
      <c r="B158" s="32" t="s">
        <v>1</v>
      </c>
      <c r="C158" s="11" t="s">
        <v>2</v>
      </c>
      <c r="D158" s="32" t="s">
        <v>10</v>
      </c>
      <c r="E158" s="33" t="s">
        <v>11</v>
      </c>
      <c r="F158" s="33" t="s">
        <v>90</v>
      </c>
      <c r="G158" s="33" t="s">
        <v>91</v>
      </c>
      <c r="H158" s="33" t="s">
        <v>92</v>
      </c>
      <c r="I158" s="33" t="s">
        <v>93</v>
      </c>
      <c r="J158" s="33" t="s">
        <v>94</v>
      </c>
    </row>
    <row r="159" spans="1:11" ht="48">
      <c r="A159" s="33" t="s">
        <v>3</v>
      </c>
      <c r="B159" s="80" t="s">
        <v>145</v>
      </c>
      <c r="C159" s="33" t="s">
        <v>12</v>
      </c>
      <c r="D159" s="32">
        <v>35000</v>
      </c>
      <c r="E159" s="36">
        <v>0.5</v>
      </c>
      <c r="F159" s="34">
        <v>0.08</v>
      </c>
      <c r="G159" s="35">
        <f t="shared" ref="G159:G167" si="96">ROUND(E159+E159*F159,2)</f>
        <v>0.54</v>
      </c>
      <c r="H159" s="36">
        <f t="shared" ref="H159:H167" si="97">D159*E159</f>
        <v>17500</v>
      </c>
      <c r="I159" s="37">
        <f t="shared" ref="I159:I167" si="98">ROUND(H159*F159,2)</f>
        <v>1400</v>
      </c>
      <c r="J159" s="37">
        <f t="shared" ref="J159:J167" si="99">ROUND(H159+I159,2)</f>
        <v>18900</v>
      </c>
    </row>
    <row r="160" spans="1:11" ht="48">
      <c r="A160" s="33" t="s">
        <v>5</v>
      </c>
      <c r="B160" s="80" t="s">
        <v>140</v>
      </c>
      <c r="C160" s="33" t="s">
        <v>12</v>
      </c>
      <c r="D160" s="32">
        <v>200000</v>
      </c>
      <c r="E160" s="36">
        <v>0.6</v>
      </c>
      <c r="F160" s="34">
        <v>0.08</v>
      </c>
      <c r="G160" s="35">
        <f t="shared" si="96"/>
        <v>0.65</v>
      </c>
      <c r="H160" s="36">
        <f t="shared" si="97"/>
        <v>120000</v>
      </c>
      <c r="I160" s="37">
        <f t="shared" si="98"/>
        <v>9600</v>
      </c>
      <c r="J160" s="37">
        <f t="shared" si="99"/>
        <v>129600</v>
      </c>
    </row>
    <row r="161" spans="1:11" ht="48">
      <c r="A161" s="33" t="s">
        <v>6</v>
      </c>
      <c r="B161" s="80" t="s">
        <v>141</v>
      </c>
      <c r="C161" s="33" t="s">
        <v>12</v>
      </c>
      <c r="D161" s="32">
        <v>90000</v>
      </c>
      <c r="E161" s="36">
        <v>1.1000000000000001</v>
      </c>
      <c r="F161" s="34">
        <v>0.08</v>
      </c>
      <c r="G161" s="35">
        <f t="shared" si="96"/>
        <v>1.19</v>
      </c>
      <c r="H161" s="36">
        <f t="shared" si="97"/>
        <v>99000.000000000015</v>
      </c>
      <c r="I161" s="37">
        <f t="shared" si="98"/>
        <v>7920</v>
      </c>
      <c r="J161" s="37">
        <f t="shared" si="99"/>
        <v>106920</v>
      </c>
    </row>
    <row r="162" spans="1:11" ht="48">
      <c r="A162" s="33" t="s">
        <v>7</v>
      </c>
      <c r="B162" s="80" t="s">
        <v>142</v>
      </c>
      <c r="C162" s="33" t="s">
        <v>12</v>
      </c>
      <c r="D162" s="32">
        <v>150000</v>
      </c>
      <c r="E162" s="36">
        <v>2</v>
      </c>
      <c r="F162" s="34">
        <v>0.08</v>
      </c>
      <c r="G162" s="35">
        <f t="shared" si="96"/>
        <v>2.16</v>
      </c>
      <c r="H162" s="36">
        <f t="shared" si="97"/>
        <v>300000</v>
      </c>
      <c r="I162" s="37">
        <f t="shared" si="98"/>
        <v>24000</v>
      </c>
      <c r="J162" s="37">
        <f t="shared" si="99"/>
        <v>324000</v>
      </c>
    </row>
    <row r="163" spans="1:11" ht="36">
      <c r="A163" s="33" t="s">
        <v>13</v>
      </c>
      <c r="B163" s="80" t="s">
        <v>143</v>
      </c>
      <c r="C163" s="33" t="s">
        <v>12</v>
      </c>
      <c r="D163" s="32">
        <v>110000</v>
      </c>
      <c r="E163" s="36">
        <v>0.5</v>
      </c>
      <c r="F163" s="34">
        <v>0.08</v>
      </c>
      <c r="G163" s="35">
        <f t="shared" si="96"/>
        <v>0.54</v>
      </c>
      <c r="H163" s="36">
        <f t="shared" si="97"/>
        <v>55000</v>
      </c>
      <c r="I163" s="37">
        <f t="shared" si="98"/>
        <v>4400</v>
      </c>
      <c r="J163" s="37">
        <f t="shared" si="99"/>
        <v>59400</v>
      </c>
    </row>
    <row r="164" spans="1:11" ht="48">
      <c r="A164" s="33" t="s">
        <v>16</v>
      </c>
      <c r="B164" s="80" t="s">
        <v>127</v>
      </c>
      <c r="C164" s="33" t="s">
        <v>12</v>
      </c>
      <c r="D164" s="32">
        <v>30000</v>
      </c>
      <c r="E164" s="36">
        <v>3.7</v>
      </c>
      <c r="F164" s="34">
        <v>0.08</v>
      </c>
      <c r="G164" s="35">
        <f t="shared" si="96"/>
        <v>4</v>
      </c>
      <c r="H164" s="36">
        <f t="shared" si="97"/>
        <v>111000</v>
      </c>
      <c r="I164" s="37">
        <f t="shared" si="98"/>
        <v>8880</v>
      </c>
      <c r="J164" s="37">
        <f t="shared" si="99"/>
        <v>119880</v>
      </c>
    </row>
    <row r="165" spans="1:11" ht="36">
      <c r="A165" s="33" t="s">
        <v>26</v>
      </c>
      <c r="B165" s="95" t="s">
        <v>60</v>
      </c>
      <c r="C165" s="33" t="s">
        <v>12</v>
      </c>
      <c r="D165" s="32">
        <v>1200</v>
      </c>
      <c r="E165" s="36">
        <v>4</v>
      </c>
      <c r="F165" s="34">
        <v>0.08</v>
      </c>
      <c r="G165" s="35">
        <f t="shared" si="96"/>
        <v>4.32</v>
      </c>
      <c r="H165" s="36">
        <f t="shared" si="97"/>
        <v>4800</v>
      </c>
      <c r="I165" s="37">
        <f t="shared" si="98"/>
        <v>384</v>
      </c>
      <c r="J165" s="37">
        <f t="shared" si="99"/>
        <v>5184</v>
      </c>
    </row>
    <row r="166" spans="1:11" ht="24">
      <c r="A166" s="33" t="s">
        <v>29</v>
      </c>
      <c r="B166" s="96" t="s">
        <v>61</v>
      </c>
      <c r="C166" s="33" t="s">
        <v>12</v>
      </c>
      <c r="D166" s="32">
        <v>500</v>
      </c>
      <c r="E166" s="36">
        <v>2.7</v>
      </c>
      <c r="F166" s="34">
        <v>0.08</v>
      </c>
      <c r="G166" s="35">
        <f t="shared" si="96"/>
        <v>2.92</v>
      </c>
      <c r="H166" s="36">
        <f t="shared" si="97"/>
        <v>1350</v>
      </c>
      <c r="I166" s="37">
        <f t="shared" si="98"/>
        <v>108</v>
      </c>
      <c r="J166" s="37">
        <f t="shared" si="99"/>
        <v>1458</v>
      </c>
    </row>
    <row r="167" spans="1:11" ht="36">
      <c r="A167" s="33" t="s">
        <v>30</v>
      </c>
      <c r="B167" s="95" t="s">
        <v>144</v>
      </c>
      <c r="C167" s="33" t="s">
        <v>12</v>
      </c>
      <c r="D167" s="32">
        <v>900</v>
      </c>
      <c r="E167" s="36">
        <v>3</v>
      </c>
      <c r="F167" s="34">
        <v>0.08</v>
      </c>
      <c r="G167" s="35">
        <f t="shared" si="96"/>
        <v>3.24</v>
      </c>
      <c r="H167" s="36">
        <f t="shared" si="97"/>
        <v>2700</v>
      </c>
      <c r="I167" s="37">
        <f t="shared" si="98"/>
        <v>216</v>
      </c>
      <c r="J167" s="37">
        <f t="shared" si="99"/>
        <v>2916</v>
      </c>
    </row>
    <row r="168" spans="1:11">
      <c r="A168" s="151" t="s">
        <v>62</v>
      </c>
      <c r="B168" s="151"/>
      <c r="C168" s="151"/>
      <c r="D168" s="151"/>
      <c r="E168" s="151"/>
      <c r="F168" s="151"/>
      <c r="G168" s="151"/>
      <c r="H168" s="37">
        <f>SUM(H159:H167)</f>
        <v>711350</v>
      </c>
      <c r="I168" s="37">
        <f>SUM(I159:I167)</f>
        <v>56908</v>
      </c>
      <c r="J168" s="60">
        <f>SUM(J167)</f>
        <v>2916</v>
      </c>
    </row>
    <row r="169" spans="1:11">
      <c r="A169" s="97" t="s">
        <v>78</v>
      </c>
    </row>
    <row r="170" spans="1:11">
      <c r="A170" s="97" t="s">
        <v>146</v>
      </c>
    </row>
    <row r="171" spans="1:11">
      <c r="A171" s="97" t="s">
        <v>79</v>
      </c>
    </row>
    <row r="172" spans="1:11">
      <c r="A172" s="28"/>
    </row>
    <row r="173" spans="1:11">
      <c r="A173" s="39" t="s">
        <v>210</v>
      </c>
      <c r="B173" s="78" t="s">
        <v>65</v>
      </c>
      <c r="C173" s="41"/>
      <c r="D173" s="42"/>
      <c r="E173" s="41"/>
      <c r="F173" s="41"/>
      <c r="G173" s="41"/>
      <c r="H173" s="41"/>
      <c r="I173" s="41"/>
      <c r="J173" s="43"/>
    </row>
    <row r="174" spans="1:11" ht="24">
      <c r="A174" s="33" t="s">
        <v>0</v>
      </c>
      <c r="B174" s="32" t="s">
        <v>1</v>
      </c>
      <c r="C174" s="11" t="s">
        <v>2</v>
      </c>
      <c r="D174" s="32" t="s">
        <v>10</v>
      </c>
      <c r="E174" s="33" t="s">
        <v>11</v>
      </c>
      <c r="F174" s="33" t="s">
        <v>90</v>
      </c>
      <c r="G174" s="33" t="s">
        <v>91</v>
      </c>
      <c r="H174" s="33" t="s">
        <v>92</v>
      </c>
      <c r="I174" s="33" t="s">
        <v>93</v>
      </c>
      <c r="J174" s="33" t="s">
        <v>94</v>
      </c>
      <c r="K174" s="31"/>
    </row>
    <row r="175" spans="1:11" ht="60">
      <c r="A175" s="53" t="s">
        <v>3</v>
      </c>
      <c r="B175" s="80" t="s">
        <v>147</v>
      </c>
      <c r="C175" s="33" t="s">
        <v>12</v>
      </c>
      <c r="D175" s="32">
        <v>100</v>
      </c>
      <c r="E175" s="36">
        <v>80</v>
      </c>
      <c r="F175" s="34">
        <v>0.08</v>
      </c>
      <c r="G175" s="35">
        <f t="shared" ref="G175:G176" si="100">ROUND(E175+E175*F175,2)</f>
        <v>86.4</v>
      </c>
      <c r="H175" s="36">
        <f t="shared" ref="H175:H176" si="101">D175*E175</f>
        <v>8000</v>
      </c>
      <c r="I175" s="37">
        <f t="shared" ref="I175:I176" si="102">ROUND(H175*F175,2)</f>
        <v>640</v>
      </c>
      <c r="J175" s="37">
        <f t="shared" ref="J175:J176" si="103">ROUND(H175+I175,2)</f>
        <v>8640</v>
      </c>
      <c r="K175" s="20" t="s">
        <v>63</v>
      </c>
    </row>
    <row r="176" spans="1:11" ht="72">
      <c r="A176" s="53" t="s">
        <v>5</v>
      </c>
      <c r="B176" s="80" t="s">
        <v>148</v>
      </c>
      <c r="C176" s="33" t="s">
        <v>12</v>
      </c>
      <c r="D176" s="32">
        <v>60</v>
      </c>
      <c r="E176" s="36">
        <v>190</v>
      </c>
      <c r="F176" s="34">
        <v>0.08</v>
      </c>
      <c r="G176" s="35">
        <f t="shared" si="100"/>
        <v>205.2</v>
      </c>
      <c r="H176" s="36">
        <f t="shared" si="101"/>
        <v>11400</v>
      </c>
      <c r="I176" s="37">
        <f t="shared" si="102"/>
        <v>912</v>
      </c>
      <c r="J176" s="37">
        <f t="shared" si="103"/>
        <v>12312</v>
      </c>
      <c r="K176" s="20" t="s">
        <v>64</v>
      </c>
    </row>
    <row r="177" spans="1:11">
      <c r="A177" s="151" t="s">
        <v>62</v>
      </c>
      <c r="B177" s="151"/>
      <c r="C177" s="151"/>
      <c r="D177" s="151"/>
      <c r="E177" s="151"/>
      <c r="F177" s="151"/>
      <c r="G177" s="151"/>
      <c r="H177" s="37">
        <f>SUM(H175:H176)</f>
        <v>19400</v>
      </c>
      <c r="I177" s="37">
        <f>SUM(I175:I176)</f>
        <v>1552</v>
      </c>
      <c r="J177" s="60">
        <f>SUM(J175:J176)</f>
        <v>20952</v>
      </c>
    </row>
    <row r="180" spans="1:11">
      <c r="A180" s="101" t="s">
        <v>73</v>
      </c>
      <c r="B180" s="102" t="s">
        <v>66</v>
      </c>
      <c r="C180" s="48"/>
      <c r="D180" s="103"/>
      <c r="E180" s="43"/>
      <c r="F180" s="43"/>
      <c r="G180" s="43"/>
      <c r="H180" s="10"/>
      <c r="I180" s="43"/>
      <c r="J180" s="43"/>
      <c r="K180" s="43"/>
    </row>
    <row r="181" spans="1:11" ht="25.5" customHeight="1">
      <c r="A181" s="33" t="s">
        <v>0</v>
      </c>
      <c r="B181" s="32" t="s">
        <v>1</v>
      </c>
      <c r="C181" s="11" t="s">
        <v>2</v>
      </c>
      <c r="D181" s="32" t="s">
        <v>10</v>
      </c>
      <c r="E181" s="33" t="s">
        <v>11</v>
      </c>
      <c r="F181" s="33" t="s">
        <v>90</v>
      </c>
      <c r="G181" s="33" t="s">
        <v>91</v>
      </c>
      <c r="H181" s="33" t="s">
        <v>92</v>
      </c>
      <c r="I181" s="33" t="s">
        <v>93</v>
      </c>
      <c r="J181" s="33" t="s">
        <v>94</v>
      </c>
      <c r="K181" s="43"/>
    </row>
    <row r="182" spans="1:11" ht="49.5">
      <c r="A182" s="53" t="s">
        <v>3</v>
      </c>
      <c r="B182" s="80" t="s">
        <v>149</v>
      </c>
      <c r="C182" s="104" t="s">
        <v>67</v>
      </c>
      <c r="D182" s="105">
        <v>10</v>
      </c>
      <c r="E182" s="70">
        <v>661</v>
      </c>
      <c r="F182" s="34">
        <v>0.08</v>
      </c>
      <c r="G182" s="35">
        <f t="shared" ref="G182:G185" si="104">ROUND(E182+E182*F182,2)</f>
        <v>713.88</v>
      </c>
      <c r="H182" s="36">
        <f t="shared" ref="H182:H185" si="105">D182*E182</f>
        <v>6610</v>
      </c>
      <c r="I182" s="37">
        <f t="shared" ref="I182:I185" si="106">ROUND(H182*F182,2)</f>
        <v>528.79999999999995</v>
      </c>
      <c r="J182" s="37">
        <f t="shared" ref="J182:J185" si="107">ROUND(H182+I182,2)</f>
        <v>7138.8</v>
      </c>
      <c r="K182" s="10" t="s">
        <v>68</v>
      </c>
    </row>
    <row r="183" spans="1:11" ht="53.45" customHeight="1">
      <c r="A183" s="53" t="s">
        <v>5</v>
      </c>
      <c r="B183" s="80" t="s">
        <v>150</v>
      </c>
      <c r="C183" s="104" t="s">
        <v>67</v>
      </c>
      <c r="D183" s="105">
        <v>4</v>
      </c>
      <c r="E183" s="70">
        <v>1400</v>
      </c>
      <c r="F183" s="34">
        <v>0.08</v>
      </c>
      <c r="G183" s="35">
        <f t="shared" si="104"/>
        <v>1512</v>
      </c>
      <c r="H183" s="36">
        <f t="shared" si="105"/>
        <v>5600</v>
      </c>
      <c r="I183" s="37">
        <f t="shared" si="106"/>
        <v>448</v>
      </c>
      <c r="J183" s="37">
        <f t="shared" si="107"/>
        <v>6048</v>
      </c>
      <c r="K183" s="10" t="s">
        <v>69</v>
      </c>
    </row>
    <row r="184" spans="1:11" ht="48">
      <c r="A184" s="53" t="s">
        <v>6</v>
      </c>
      <c r="B184" s="80" t="s">
        <v>81</v>
      </c>
      <c r="C184" s="104" t="s">
        <v>67</v>
      </c>
      <c r="D184" s="105">
        <v>15</v>
      </c>
      <c r="E184" s="70">
        <v>34</v>
      </c>
      <c r="F184" s="34">
        <v>0.08</v>
      </c>
      <c r="G184" s="35">
        <f t="shared" si="104"/>
        <v>36.72</v>
      </c>
      <c r="H184" s="36">
        <f t="shared" si="105"/>
        <v>510</v>
      </c>
      <c r="I184" s="37">
        <f t="shared" si="106"/>
        <v>40.799999999999997</v>
      </c>
      <c r="J184" s="37">
        <f t="shared" si="107"/>
        <v>550.79999999999995</v>
      </c>
      <c r="K184" s="10" t="s">
        <v>70</v>
      </c>
    </row>
    <row r="185" spans="1:11" ht="37.5">
      <c r="A185" s="53" t="s">
        <v>7</v>
      </c>
      <c r="B185" s="80" t="s">
        <v>151</v>
      </c>
      <c r="C185" s="104" t="s">
        <v>67</v>
      </c>
      <c r="D185" s="105">
        <v>4</v>
      </c>
      <c r="E185" s="70">
        <v>800</v>
      </c>
      <c r="F185" s="34">
        <v>0.08</v>
      </c>
      <c r="G185" s="35">
        <f t="shared" si="104"/>
        <v>864</v>
      </c>
      <c r="H185" s="36">
        <f t="shared" si="105"/>
        <v>3200</v>
      </c>
      <c r="I185" s="37">
        <f t="shared" si="106"/>
        <v>256</v>
      </c>
      <c r="J185" s="37">
        <f t="shared" si="107"/>
        <v>3456</v>
      </c>
      <c r="K185" s="10" t="s">
        <v>71</v>
      </c>
    </row>
    <row r="186" spans="1:11">
      <c r="A186" s="151" t="s">
        <v>62</v>
      </c>
      <c r="B186" s="151"/>
      <c r="C186" s="151"/>
      <c r="D186" s="151"/>
      <c r="E186" s="151"/>
      <c r="F186" s="151"/>
      <c r="G186" s="151"/>
      <c r="H186" s="37">
        <f>SUM(H182:H185)</f>
        <v>15920</v>
      </c>
      <c r="I186" s="37">
        <f>SUM(I182:I185)</f>
        <v>1273.5999999999999</v>
      </c>
      <c r="J186" s="60">
        <f>SUM(J182:J185)</f>
        <v>17193.599999999999</v>
      </c>
      <c r="K186" s="43"/>
    </row>
    <row r="187" spans="1:11" ht="15">
      <c r="A187" s="24" t="s">
        <v>72</v>
      </c>
      <c r="H187" s="21"/>
    </row>
    <row r="188" spans="1:11" ht="15">
      <c r="A188" s="24"/>
      <c r="B188" s="22"/>
      <c r="C188" s="23"/>
      <c r="D188" s="23"/>
      <c r="E188" s="9"/>
      <c r="F188" s="9"/>
      <c r="G188" s="21"/>
      <c r="H188" s="21"/>
      <c r="I188" s="7"/>
    </row>
    <row r="189" spans="1:11">
      <c r="A189" s="51" t="s">
        <v>211</v>
      </c>
      <c r="B189" s="41" t="s">
        <v>154</v>
      </c>
      <c r="C189" s="8"/>
      <c r="D189" s="13"/>
      <c r="E189" s="7"/>
      <c r="F189" s="7"/>
      <c r="G189" s="7"/>
      <c r="H189" s="7"/>
      <c r="I189" s="7"/>
    </row>
    <row r="190" spans="1:11" ht="25.5" customHeight="1">
      <c r="A190" s="33" t="s">
        <v>0</v>
      </c>
      <c r="B190" s="32" t="s">
        <v>1</v>
      </c>
      <c r="C190" s="11" t="s">
        <v>2</v>
      </c>
      <c r="D190" s="32" t="s">
        <v>10</v>
      </c>
      <c r="E190" s="33" t="s">
        <v>11</v>
      </c>
      <c r="F190" s="33" t="s">
        <v>90</v>
      </c>
      <c r="G190" s="33" t="s">
        <v>91</v>
      </c>
      <c r="H190" s="33" t="s">
        <v>92</v>
      </c>
      <c r="I190" s="33" t="s">
        <v>93</v>
      </c>
      <c r="J190" s="33" t="s">
        <v>94</v>
      </c>
    </row>
    <row r="191" spans="1:11" ht="48">
      <c r="A191" s="53" t="s">
        <v>3</v>
      </c>
      <c r="B191" s="80" t="s">
        <v>155</v>
      </c>
      <c r="C191" s="104" t="s">
        <v>12</v>
      </c>
      <c r="D191" s="105">
        <v>4</v>
      </c>
      <c r="E191" s="70">
        <v>495</v>
      </c>
      <c r="F191" s="34">
        <v>0.08</v>
      </c>
      <c r="G191" s="35">
        <f t="shared" ref="G191" si="108">ROUND(E191+E191*F191,2)</f>
        <v>534.6</v>
      </c>
      <c r="H191" s="36">
        <f t="shared" ref="H191" si="109">D191*E191</f>
        <v>1980</v>
      </c>
      <c r="I191" s="37">
        <f t="shared" ref="I191" si="110">ROUND(H191*F191,2)</f>
        <v>158.4</v>
      </c>
      <c r="J191" s="37">
        <f t="shared" ref="J191" si="111">ROUND(H191+I191,2)</f>
        <v>2138.4</v>
      </c>
    </row>
    <row r="192" spans="1:11">
      <c r="A192" s="151" t="s">
        <v>62</v>
      </c>
      <c r="B192" s="151"/>
      <c r="C192" s="151"/>
      <c r="D192" s="151"/>
      <c r="E192" s="151"/>
      <c r="F192" s="151"/>
      <c r="G192" s="151"/>
      <c r="H192" s="37">
        <f>SUM(H188:H191)</f>
        <v>1980</v>
      </c>
      <c r="I192" s="37">
        <f>SUM(I188:I191)</f>
        <v>158.4</v>
      </c>
      <c r="J192" s="60">
        <f>SUM(J188:J191)</f>
        <v>2138.4</v>
      </c>
    </row>
    <row r="194" spans="1:10">
      <c r="A194" s="51" t="s">
        <v>75</v>
      </c>
      <c r="B194" s="41" t="s">
        <v>156</v>
      </c>
      <c r="C194" s="8"/>
      <c r="D194" s="13"/>
      <c r="E194" s="7"/>
      <c r="F194" s="7"/>
      <c r="G194" s="7"/>
      <c r="H194" s="7"/>
      <c r="I194" s="7"/>
    </row>
    <row r="195" spans="1:10" ht="24">
      <c r="A195" s="33" t="s">
        <v>0</v>
      </c>
      <c r="B195" s="32" t="s">
        <v>1</v>
      </c>
      <c r="C195" s="11" t="s">
        <v>2</v>
      </c>
      <c r="D195" s="32" t="s">
        <v>10</v>
      </c>
      <c r="E195" s="33" t="s">
        <v>11</v>
      </c>
      <c r="F195" s="33" t="s">
        <v>90</v>
      </c>
      <c r="G195" s="33" t="s">
        <v>91</v>
      </c>
      <c r="H195" s="33" t="s">
        <v>92</v>
      </c>
      <c r="I195" s="33" t="s">
        <v>93</v>
      </c>
      <c r="J195" s="33" t="s">
        <v>94</v>
      </c>
    </row>
    <row r="196" spans="1:10" ht="36">
      <c r="A196" s="53" t="s">
        <v>3</v>
      </c>
      <c r="B196" s="80" t="s">
        <v>157</v>
      </c>
      <c r="C196" s="104" t="s">
        <v>4</v>
      </c>
      <c r="D196" s="105">
        <v>100</v>
      </c>
      <c r="E196" s="70">
        <v>12.8</v>
      </c>
      <c r="F196" s="34">
        <v>0.08</v>
      </c>
      <c r="G196" s="35">
        <f t="shared" ref="G196" si="112">ROUND(E196+E196*F196,2)</f>
        <v>13.82</v>
      </c>
      <c r="H196" s="36">
        <f t="shared" ref="H196" si="113">D196*E196</f>
        <v>1280</v>
      </c>
      <c r="I196" s="37">
        <f t="shared" ref="I196" si="114">ROUND(H196*F196,2)</f>
        <v>102.4</v>
      </c>
      <c r="J196" s="37">
        <f t="shared" ref="J196" si="115">ROUND(H196+I196,2)</f>
        <v>1382.4</v>
      </c>
    </row>
    <row r="197" spans="1:10">
      <c r="A197" s="151" t="s">
        <v>62</v>
      </c>
      <c r="B197" s="151"/>
      <c r="C197" s="151"/>
      <c r="D197" s="151"/>
      <c r="E197" s="151"/>
      <c r="F197" s="151"/>
      <c r="G197" s="151"/>
      <c r="H197" s="37">
        <f>SUM(H193:H196)</f>
        <v>1280</v>
      </c>
      <c r="I197" s="37">
        <f>SUM(I193:I196)</f>
        <v>102.4</v>
      </c>
      <c r="J197" s="60">
        <f>SUM(J193:J196)</f>
        <v>1382.4</v>
      </c>
    </row>
    <row r="199" spans="1:10">
      <c r="A199" s="30" t="s">
        <v>22</v>
      </c>
      <c r="B199" s="106" t="s">
        <v>158</v>
      </c>
      <c r="C199" s="4"/>
      <c r="D199" s="12"/>
      <c r="E199" s="4"/>
      <c r="F199" s="4"/>
      <c r="G199" s="4"/>
      <c r="H199" s="4"/>
    </row>
    <row r="200" spans="1:10" ht="24">
      <c r="A200" s="33" t="s">
        <v>0</v>
      </c>
      <c r="B200" s="32" t="s">
        <v>1</v>
      </c>
      <c r="C200" s="11" t="s">
        <v>2</v>
      </c>
      <c r="D200" s="32" t="s">
        <v>10</v>
      </c>
      <c r="E200" s="33" t="s">
        <v>11</v>
      </c>
      <c r="F200" s="33" t="s">
        <v>90</v>
      </c>
      <c r="G200" s="33" t="s">
        <v>91</v>
      </c>
      <c r="H200" s="33" t="s">
        <v>92</v>
      </c>
      <c r="I200" s="33" t="s">
        <v>93</v>
      </c>
      <c r="J200" s="33" t="s">
        <v>94</v>
      </c>
    </row>
    <row r="201" spans="1:10">
      <c r="A201" s="53" t="s">
        <v>3</v>
      </c>
      <c r="B201" s="80" t="s">
        <v>126</v>
      </c>
      <c r="C201" s="104" t="s">
        <v>4</v>
      </c>
      <c r="D201" s="105">
        <v>50</v>
      </c>
      <c r="E201" s="70">
        <v>45</v>
      </c>
      <c r="F201" s="34">
        <v>0.08</v>
      </c>
      <c r="G201" s="35">
        <f t="shared" ref="G201" si="116">ROUND(E201+E201*F201,2)</f>
        <v>48.6</v>
      </c>
      <c r="H201" s="36">
        <f t="shared" ref="H201" si="117">D201*E201</f>
        <v>2250</v>
      </c>
      <c r="I201" s="37">
        <f t="shared" ref="I201" si="118">ROUND(H201*F201,2)</f>
        <v>180</v>
      </c>
      <c r="J201" s="37">
        <f t="shared" ref="J201" si="119">ROUND(H201+I201,2)</f>
        <v>2430</v>
      </c>
    </row>
    <row r="202" spans="1:10">
      <c r="A202" s="151" t="s">
        <v>62</v>
      </c>
      <c r="B202" s="151"/>
      <c r="C202" s="151"/>
      <c r="D202" s="151"/>
      <c r="E202" s="151"/>
      <c r="F202" s="151"/>
      <c r="G202" s="151"/>
      <c r="H202" s="37">
        <f>SUM(H201)</f>
        <v>2250</v>
      </c>
      <c r="I202" s="37">
        <f>SUM(I201)</f>
        <v>180</v>
      </c>
      <c r="J202" s="60">
        <f>SUM(J201)</f>
        <v>2430</v>
      </c>
    </row>
    <row r="204" spans="1:10">
      <c r="A204" s="30" t="s">
        <v>23</v>
      </c>
      <c r="B204" s="106" t="s">
        <v>189</v>
      </c>
      <c r="C204" s="4"/>
      <c r="D204" s="12"/>
      <c r="E204" s="4"/>
      <c r="F204" s="4"/>
      <c r="G204" s="4"/>
      <c r="H204" s="4"/>
    </row>
    <row r="205" spans="1:10" ht="24">
      <c r="A205" s="33" t="s">
        <v>0</v>
      </c>
      <c r="B205" s="32" t="s">
        <v>1</v>
      </c>
      <c r="C205" s="11" t="s">
        <v>2</v>
      </c>
      <c r="D205" s="32" t="s">
        <v>10</v>
      </c>
      <c r="E205" s="33" t="s">
        <v>11</v>
      </c>
      <c r="F205" s="33" t="s">
        <v>90</v>
      </c>
      <c r="G205" s="33" t="s">
        <v>91</v>
      </c>
      <c r="H205" s="33" t="s">
        <v>92</v>
      </c>
      <c r="I205" s="33" t="s">
        <v>93</v>
      </c>
      <c r="J205" s="33" t="s">
        <v>94</v>
      </c>
    </row>
    <row r="206" spans="1:10" ht="48">
      <c r="A206" s="53" t="s">
        <v>3</v>
      </c>
      <c r="B206" s="80" t="s">
        <v>190</v>
      </c>
      <c r="C206" s="104" t="s">
        <v>12</v>
      </c>
      <c r="D206" s="105">
        <v>4200</v>
      </c>
      <c r="E206" s="70">
        <v>5</v>
      </c>
      <c r="F206" s="34">
        <v>0.08</v>
      </c>
      <c r="G206" s="35">
        <f t="shared" ref="G206" si="120">ROUND(E206+E206*F206,2)</f>
        <v>5.4</v>
      </c>
      <c r="H206" s="36">
        <f t="shared" ref="H206" si="121">D206*E206</f>
        <v>21000</v>
      </c>
      <c r="I206" s="37">
        <f t="shared" ref="I206" si="122">ROUND(H206*F206,2)</f>
        <v>1680</v>
      </c>
      <c r="J206" s="37">
        <f t="shared" ref="J206" si="123">ROUND(H206+I206,2)</f>
        <v>22680</v>
      </c>
    </row>
    <row r="207" spans="1:10">
      <c r="A207" s="151" t="s">
        <v>62</v>
      </c>
      <c r="B207" s="151"/>
      <c r="C207" s="151"/>
      <c r="D207" s="151"/>
      <c r="E207" s="151"/>
      <c r="F207" s="151"/>
      <c r="G207" s="151"/>
      <c r="H207" s="37">
        <f>SUM(H206)</f>
        <v>21000</v>
      </c>
      <c r="I207" s="37">
        <f>SUM(I206)</f>
        <v>1680</v>
      </c>
      <c r="J207" s="60">
        <f>SUM(J206)</f>
        <v>22680</v>
      </c>
    </row>
    <row r="209" spans="1:11">
      <c r="A209" s="30" t="s">
        <v>212</v>
      </c>
      <c r="B209" s="106" t="s">
        <v>159</v>
      </c>
      <c r="C209" s="4"/>
      <c r="D209" s="12"/>
      <c r="E209" s="4"/>
      <c r="F209" s="4"/>
      <c r="G209" s="4"/>
      <c r="H209" s="4"/>
    </row>
    <row r="210" spans="1:11" ht="24">
      <c r="A210" s="33" t="s">
        <v>0</v>
      </c>
      <c r="B210" s="32" t="s">
        <v>1</v>
      </c>
      <c r="C210" s="11" t="s">
        <v>2</v>
      </c>
      <c r="D210" s="32" t="s">
        <v>10</v>
      </c>
      <c r="E210" s="33" t="s">
        <v>11</v>
      </c>
      <c r="F210" s="33" t="s">
        <v>90</v>
      </c>
      <c r="G210" s="33" t="s">
        <v>91</v>
      </c>
      <c r="H210" s="33" t="s">
        <v>92</v>
      </c>
      <c r="I210" s="33" t="s">
        <v>93</v>
      </c>
      <c r="J210" s="33" t="s">
        <v>94</v>
      </c>
      <c r="K210" s="107" t="s">
        <v>162</v>
      </c>
    </row>
    <row r="211" spans="1:11" ht="24">
      <c r="A211" s="53" t="s">
        <v>3</v>
      </c>
      <c r="B211" s="80" t="s">
        <v>80</v>
      </c>
      <c r="C211" s="104" t="s">
        <v>4</v>
      </c>
      <c r="D211" s="105">
        <v>5000</v>
      </c>
      <c r="E211" s="70">
        <v>1.66</v>
      </c>
      <c r="F211" s="34">
        <v>0.08</v>
      </c>
      <c r="G211" s="35">
        <f t="shared" ref="G211" si="124">ROUND(E211+E211*F211,2)</f>
        <v>1.79</v>
      </c>
      <c r="H211" s="36">
        <f t="shared" ref="H211" si="125">D211*E211</f>
        <v>8300</v>
      </c>
      <c r="I211" s="37">
        <f t="shared" ref="I211" si="126">ROUND(H211*F211,2)</f>
        <v>664</v>
      </c>
      <c r="J211" s="37">
        <f t="shared" ref="J211" si="127">ROUND(H211+I211,2)</f>
        <v>8964</v>
      </c>
    </row>
    <row r="212" spans="1:11">
      <c r="A212" s="151" t="s">
        <v>62</v>
      </c>
      <c r="B212" s="151"/>
      <c r="C212" s="151"/>
      <c r="D212" s="151"/>
      <c r="E212" s="151"/>
      <c r="F212" s="151"/>
      <c r="G212" s="151"/>
      <c r="H212" s="37">
        <f>SUM(H211)</f>
        <v>8300</v>
      </c>
      <c r="I212" s="37">
        <f>SUM(I211)</f>
        <v>664</v>
      </c>
      <c r="J212" s="60">
        <f>SUM(J211)</f>
        <v>8964</v>
      </c>
    </row>
    <row r="213" spans="1:11">
      <c r="B213" s="59"/>
    </row>
    <row r="214" spans="1:11">
      <c r="A214" s="30" t="s">
        <v>213</v>
      </c>
      <c r="B214" s="106" t="s">
        <v>160</v>
      </c>
      <c r="C214" s="4"/>
      <c r="D214" s="12"/>
      <c r="E214" s="4"/>
      <c r="F214" s="4"/>
      <c r="G214" s="4"/>
      <c r="H214" s="4"/>
    </row>
    <row r="215" spans="1:11" ht="24">
      <c r="A215" s="33" t="s">
        <v>0</v>
      </c>
      <c r="B215" s="32" t="s">
        <v>1</v>
      </c>
      <c r="C215" s="11" t="s">
        <v>2</v>
      </c>
      <c r="D215" s="32" t="s">
        <v>10</v>
      </c>
      <c r="E215" s="33" t="s">
        <v>11</v>
      </c>
      <c r="F215" s="33" t="s">
        <v>90</v>
      </c>
      <c r="G215" s="33" t="s">
        <v>91</v>
      </c>
      <c r="H215" s="33" t="s">
        <v>92</v>
      </c>
      <c r="I215" s="33" t="s">
        <v>93</v>
      </c>
      <c r="J215" s="33" t="s">
        <v>94</v>
      </c>
      <c r="K215" s="107" t="s">
        <v>162</v>
      </c>
    </row>
    <row r="216" spans="1:11" ht="36">
      <c r="A216" s="53" t="s">
        <v>3</v>
      </c>
      <c r="B216" s="80" t="s">
        <v>161</v>
      </c>
      <c r="C216" s="104" t="s">
        <v>4</v>
      </c>
      <c r="D216" s="105">
        <v>5</v>
      </c>
      <c r="E216" s="70">
        <v>240</v>
      </c>
      <c r="F216" s="34">
        <v>0.08</v>
      </c>
      <c r="G216" s="35">
        <f t="shared" ref="G216" si="128">ROUND(E216+E216*F216,2)</f>
        <v>259.2</v>
      </c>
      <c r="H216" s="36">
        <f t="shared" ref="H216" si="129">D216*E216</f>
        <v>1200</v>
      </c>
      <c r="I216" s="37">
        <f t="shared" ref="I216" si="130">ROUND(H216*F216,2)</f>
        <v>96</v>
      </c>
      <c r="J216" s="37">
        <f t="shared" ref="J216" si="131">ROUND(H216+I216,2)</f>
        <v>1296</v>
      </c>
    </row>
    <row r="217" spans="1:11">
      <c r="A217" s="151" t="s">
        <v>62</v>
      </c>
      <c r="B217" s="151"/>
      <c r="C217" s="151"/>
      <c r="D217" s="151"/>
      <c r="E217" s="151"/>
      <c r="F217" s="151"/>
      <c r="G217" s="151"/>
      <c r="H217" s="37">
        <f>SUM(H216)</f>
        <v>1200</v>
      </c>
      <c r="I217" s="37">
        <f>SUM(I216)</f>
        <v>96</v>
      </c>
      <c r="J217" s="60">
        <f>SUM(J216)</f>
        <v>1296</v>
      </c>
    </row>
    <row r="218" spans="1:11">
      <c r="A218" s="64"/>
      <c r="B218" s="64"/>
      <c r="C218" s="64"/>
      <c r="D218" s="64"/>
      <c r="E218" s="64"/>
      <c r="F218" s="64"/>
      <c r="G218" s="64"/>
      <c r="H218" s="110"/>
      <c r="I218" s="110"/>
      <c r="J218" s="45"/>
    </row>
    <row r="219" spans="1:11" ht="14.25">
      <c r="A219" s="30" t="s">
        <v>214</v>
      </c>
      <c r="B219" s="12" t="s">
        <v>195</v>
      </c>
      <c r="C219" s="2"/>
      <c r="D219" s="3"/>
      <c r="E219" s="2"/>
      <c r="F219" s="2"/>
      <c r="G219" s="2"/>
      <c r="H219" s="2"/>
      <c r="I219" s="2"/>
    </row>
    <row r="220" spans="1:11" ht="24">
      <c r="A220" s="33" t="s">
        <v>0</v>
      </c>
      <c r="B220" s="111" t="s">
        <v>1</v>
      </c>
      <c r="C220" s="11" t="s">
        <v>2</v>
      </c>
      <c r="D220" s="32" t="s">
        <v>10</v>
      </c>
      <c r="E220" s="33" t="s">
        <v>11</v>
      </c>
      <c r="F220" s="33" t="s">
        <v>90</v>
      </c>
      <c r="G220" s="33" t="s">
        <v>91</v>
      </c>
      <c r="H220" s="33" t="s">
        <v>92</v>
      </c>
      <c r="I220" s="33" t="s">
        <v>93</v>
      </c>
      <c r="J220" s="33" t="s">
        <v>94</v>
      </c>
    </row>
    <row r="221" spans="1:11" ht="56.25">
      <c r="A221" s="53" t="s">
        <v>3</v>
      </c>
      <c r="B221" s="80" t="s">
        <v>187</v>
      </c>
      <c r="C221" s="65" t="s">
        <v>12</v>
      </c>
      <c r="D221" s="65">
        <v>576</v>
      </c>
      <c r="E221" s="109">
        <v>4.5999999999999996</v>
      </c>
      <c r="F221" s="34">
        <v>0.08</v>
      </c>
      <c r="G221" s="35">
        <f t="shared" ref="G221:G225" si="132">ROUND(E221+E221*F221,2)</f>
        <v>4.97</v>
      </c>
      <c r="H221" s="36">
        <f t="shared" ref="H221:H225" si="133">D221*E221</f>
        <v>2649.6</v>
      </c>
      <c r="I221" s="37">
        <f t="shared" ref="I221:I225" si="134">ROUND(H221*F221,2)</f>
        <v>211.97</v>
      </c>
      <c r="J221" s="37">
        <f t="shared" ref="J221:J225" si="135">ROUND(H221+I221,2)</f>
        <v>2861.57</v>
      </c>
      <c r="K221" s="20" t="s">
        <v>181</v>
      </c>
    </row>
    <row r="222" spans="1:11" ht="24">
      <c r="A222" s="53" t="s">
        <v>5</v>
      </c>
      <c r="B222" s="80" t="s">
        <v>182</v>
      </c>
      <c r="C222" s="65" t="s">
        <v>12</v>
      </c>
      <c r="D222" s="32">
        <v>288</v>
      </c>
      <c r="E222" s="36">
        <v>4.5999999999999996</v>
      </c>
      <c r="F222" s="34">
        <v>0.08</v>
      </c>
      <c r="G222" s="35">
        <f t="shared" si="132"/>
        <v>4.97</v>
      </c>
      <c r="H222" s="36">
        <f t="shared" si="133"/>
        <v>1324.8</v>
      </c>
      <c r="I222" s="37">
        <f t="shared" si="134"/>
        <v>105.98</v>
      </c>
      <c r="J222" s="37">
        <f t="shared" si="135"/>
        <v>1430.78</v>
      </c>
      <c r="K222" s="20" t="s">
        <v>183</v>
      </c>
    </row>
    <row r="223" spans="1:11" ht="24">
      <c r="A223" s="53" t="s">
        <v>6</v>
      </c>
      <c r="B223" s="80" t="s">
        <v>184</v>
      </c>
      <c r="C223" s="65" t="s">
        <v>12</v>
      </c>
      <c r="D223" s="32">
        <v>576</v>
      </c>
      <c r="E223" s="36">
        <v>4.8</v>
      </c>
      <c r="F223" s="34">
        <v>0.08</v>
      </c>
      <c r="G223" s="35">
        <f t="shared" si="132"/>
        <v>5.18</v>
      </c>
      <c r="H223" s="36">
        <f t="shared" si="133"/>
        <v>2764.7999999999997</v>
      </c>
      <c r="I223" s="37">
        <f t="shared" si="134"/>
        <v>221.18</v>
      </c>
      <c r="J223" s="37">
        <f t="shared" si="135"/>
        <v>2985.98</v>
      </c>
      <c r="K223" s="59" t="s">
        <v>185</v>
      </c>
    </row>
    <row r="224" spans="1:11" ht="24">
      <c r="A224" s="53" t="s">
        <v>7</v>
      </c>
      <c r="B224" s="95" t="s">
        <v>188</v>
      </c>
      <c r="C224" s="65" t="s">
        <v>12</v>
      </c>
      <c r="D224" s="32">
        <v>72</v>
      </c>
      <c r="E224" s="36">
        <v>3.5</v>
      </c>
      <c r="F224" s="34">
        <v>0.08</v>
      </c>
      <c r="G224" s="35">
        <f t="shared" si="132"/>
        <v>3.78</v>
      </c>
      <c r="H224" s="36">
        <f t="shared" si="133"/>
        <v>252</v>
      </c>
      <c r="I224" s="37">
        <f t="shared" si="134"/>
        <v>20.16</v>
      </c>
      <c r="J224" s="37">
        <f t="shared" si="135"/>
        <v>272.16000000000003</v>
      </c>
      <c r="K224" s="20" t="s">
        <v>186</v>
      </c>
    </row>
    <row r="225" spans="1:11" ht="36">
      <c r="A225" s="53" t="s">
        <v>13</v>
      </c>
      <c r="B225" s="80" t="s">
        <v>194</v>
      </c>
      <c r="C225" s="65" t="s">
        <v>12</v>
      </c>
      <c r="D225" s="32">
        <v>240</v>
      </c>
      <c r="E225" s="36">
        <v>7</v>
      </c>
      <c r="F225" s="34">
        <v>0.08</v>
      </c>
      <c r="G225" s="35">
        <f t="shared" si="132"/>
        <v>7.56</v>
      </c>
      <c r="H225" s="36">
        <f t="shared" si="133"/>
        <v>1680</v>
      </c>
      <c r="I225" s="37">
        <f t="shared" si="134"/>
        <v>134.4</v>
      </c>
      <c r="J225" s="37">
        <f t="shared" si="135"/>
        <v>1814.4</v>
      </c>
      <c r="K225" s="20" t="s">
        <v>193</v>
      </c>
    </row>
    <row r="226" spans="1:11">
      <c r="A226" s="151" t="s">
        <v>62</v>
      </c>
      <c r="B226" s="151"/>
      <c r="C226" s="151"/>
      <c r="D226" s="151"/>
      <c r="E226" s="151"/>
      <c r="F226" s="151"/>
      <c r="G226" s="151"/>
      <c r="H226" s="36">
        <f>SUM(H221:H225)</f>
        <v>8671.1999999999989</v>
      </c>
      <c r="I226" s="36">
        <f>SUM(I221:I225)</f>
        <v>693.68999999999994</v>
      </c>
      <c r="J226" s="60">
        <f>SUM(J221:J225)</f>
        <v>9364.89</v>
      </c>
    </row>
    <row r="227" spans="1:11">
      <c r="A227" s="14"/>
      <c r="B227" s="14"/>
      <c r="C227" s="14"/>
      <c r="D227" s="14"/>
      <c r="E227" s="14"/>
      <c r="F227" s="14"/>
      <c r="G227" s="14"/>
      <c r="H227" s="15"/>
      <c r="I227" s="15"/>
    </row>
    <row r="228" spans="1:11">
      <c r="A228" s="14"/>
      <c r="B228" s="14"/>
      <c r="C228" s="14"/>
      <c r="D228" s="14"/>
      <c r="E228" s="14"/>
      <c r="F228" s="14"/>
      <c r="G228" s="14"/>
      <c r="H228" s="15"/>
      <c r="I228" s="15"/>
    </row>
    <row r="229" spans="1:11">
      <c r="H229" s="5">
        <f>SUM(H226,H217,H212,H207,H202,H197,H192,H186,H177,H168,H155,H148,H139,H134,H129,H124,H118,H113,H108,H103,H97,H92,H86,H80,H75,H70,H64,H59,H54,H49,H41,H33,H28,H23,H16,H9)</f>
        <v>2994541.2</v>
      </c>
      <c r="J229" s="5">
        <f>SUM(J226,J217,J212,J207,J202,J197,J192,J186,J177,J168,J155,J148,J139,J134,J129,J124,J118,J113,J108,J97,J92,J86,J80,J75,J70,J64,J59,J54,J49,J41,J33,J28,J23,J16,J9,J103)</f>
        <v>2468762.4899999998</v>
      </c>
    </row>
    <row r="243" spans="11:11">
      <c r="K243">
        <v>46040.4</v>
      </c>
    </row>
    <row r="244" spans="11:11">
      <c r="K244">
        <v>28620</v>
      </c>
    </row>
    <row r="245" spans="11:11">
      <c r="K245">
        <v>9396</v>
      </c>
    </row>
    <row r="246" spans="11:11">
      <c r="K246">
        <v>14154</v>
      </c>
    </row>
  </sheetData>
  <sheetProtection selectLockedCells="1" selectUnlockedCells="1"/>
  <mergeCells count="36">
    <mergeCell ref="A226:G226"/>
    <mergeCell ref="A148:G148"/>
    <mergeCell ref="A155:G155"/>
    <mergeCell ref="A168:G168"/>
    <mergeCell ref="A177:G177"/>
    <mergeCell ref="A186:G186"/>
    <mergeCell ref="A192:G192"/>
    <mergeCell ref="A197:G197"/>
    <mergeCell ref="A202:G202"/>
    <mergeCell ref="A207:G207"/>
    <mergeCell ref="A212:G212"/>
    <mergeCell ref="A217:G217"/>
    <mergeCell ref="A139:G139"/>
    <mergeCell ref="A80:G80"/>
    <mergeCell ref="A86:G86"/>
    <mergeCell ref="A92:G92"/>
    <mergeCell ref="A97:G97"/>
    <mergeCell ref="A103:G103"/>
    <mergeCell ref="A108:G108"/>
    <mergeCell ref="A113:G113"/>
    <mergeCell ref="A118:G118"/>
    <mergeCell ref="A124:G124"/>
    <mergeCell ref="A129:G129"/>
    <mergeCell ref="A134:G134"/>
    <mergeCell ref="A75:G75"/>
    <mergeCell ref="A9:G9"/>
    <mergeCell ref="A16:G16"/>
    <mergeCell ref="A23:G23"/>
    <mergeCell ref="A28:G28"/>
    <mergeCell ref="A33:G33"/>
    <mergeCell ref="A41:G41"/>
    <mergeCell ref="A49:G49"/>
    <mergeCell ref="A54:G54"/>
    <mergeCell ref="A59:G59"/>
    <mergeCell ref="A64:G64"/>
    <mergeCell ref="A70:G70"/>
  </mergeCells>
  <pageMargins left="0.23622047244094491" right="0.23622047244094491" top="0.74803149606299213" bottom="0.74803149606299213" header="0.31496062992125984" footer="0.31496062992125984"/>
  <pageSetup paperSize="9" scale="60" firstPageNumber="0" fitToHeight="8" orientation="landscape" horizontalDpi="300" verticalDpi="300" r:id="rId1"/>
  <headerFooter alignWithMargins="0">
    <oddHeader>&amp;C&amp;"Times New Roman,Normalny"&amp;12&amp;A</oddHeader>
    <oddFooter>&amp;C&amp;"Times New Roman,Normalny"&amp;12Strona &amp;P</oddFooter>
  </headerFooter>
  <rowBreaks count="8" manualBreakCount="8">
    <brk id="16" max="16383" man="1"/>
    <brk id="41" max="16383" man="1"/>
    <brk id="70" max="16383" man="1"/>
    <brk id="103" max="16383" man="1"/>
    <brk id="134" max="16383" man="1"/>
    <brk id="155" max="16383" man="1"/>
    <brk id="178" max="16383" man="1"/>
    <brk id="21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15"/>
  <sheetViews>
    <sheetView tabSelected="1" topLeftCell="A9" zoomScaleNormal="100" workbookViewId="0">
      <selection activeCell="K13" sqref="K13"/>
    </sheetView>
  </sheetViews>
  <sheetFormatPr defaultColWidth="11.5703125" defaultRowHeight="12.75"/>
  <cols>
    <col min="1" max="1" width="9.85546875" style="1" customWidth="1"/>
    <col min="2" max="2" width="47.7109375" style="1" customWidth="1"/>
    <col min="3" max="3" width="8.7109375" style="1" customWidth="1"/>
    <col min="4" max="4" width="9.28515625" style="1" customWidth="1"/>
    <col min="5" max="5" width="21.42578125" style="1" customWidth="1"/>
    <col min="6" max="6" width="9.140625" style="1" customWidth="1"/>
    <col min="7" max="7" width="14.85546875" style="1" customWidth="1"/>
    <col min="8" max="8" width="13.140625" style="1" customWidth="1"/>
    <col min="9" max="9" width="8.85546875" style="1" customWidth="1"/>
    <col min="10" max="10" width="12" style="1" customWidth="1"/>
    <col min="11" max="11" width="14.5703125" style="1" bestFit="1" customWidth="1"/>
    <col min="12" max="12" width="13" style="1" customWidth="1"/>
    <col min="13" max="16384" width="11.5703125" style="1"/>
  </cols>
  <sheetData>
    <row r="1" spans="1:13" ht="37.5" customHeight="1">
      <c r="A1" s="157" t="s">
        <v>236</v>
      </c>
      <c r="B1" s="157"/>
      <c r="C1" s="157"/>
      <c r="D1" s="157"/>
      <c r="E1" s="157"/>
      <c r="F1" s="157"/>
      <c r="G1" s="157"/>
      <c r="H1" s="157"/>
      <c r="I1" s="157"/>
      <c r="J1" s="157"/>
      <c r="K1" s="157"/>
      <c r="L1" s="157"/>
      <c r="M1" s="157"/>
    </row>
    <row r="2" spans="1:13">
      <c r="I2" s="133"/>
    </row>
    <row r="3" spans="1:13">
      <c r="A3" s="71" t="s">
        <v>27</v>
      </c>
      <c r="B3" s="158" t="s">
        <v>239</v>
      </c>
      <c r="C3" s="158"/>
      <c r="D3" s="158"/>
      <c r="E3" s="158"/>
      <c r="F3" s="158"/>
      <c r="G3" s="158"/>
      <c r="H3" s="158"/>
      <c r="I3" s="158"/>
      <c r="J3" s="158"/>
      <c r="K3" s="158"/>
      <c r="L3" s="158"/>
      <c r="M3" s="158"/>
    </row>
    <row r="4" spans="1:13" ht="60">
      <c r="A4" s="124" t="s">
        <v>215</v>
      </c>
      <c r="B4" s="124" t="s">
        <v>1</v>
      </c>
      <c r="C4" s="124" t="s">
        <v>2</v>
      </c>
      <c r="D4" s="125" t="s">
        <v>216</v>
      </c>
      <c r="E4" s="125" t="s">
        <v>228</v>
      </c>
      <c r="F4" s="125" t="s">
        <v>229</v>
      </c>
      <c r="G4" s="125" t="s">
        <v>230</v>
      </c>
      <c r="H4" s="124" t="s">
        <v>231</v>
      </c>
      <c r="I4" s="124" t="s">
        <v>232</v>
      </c>
      <c r="J4" s="124" t="s">
        <v>233</v>
      </c>
      <c r="K4" s="124" t="s">
        <v>217</v>
      </c>
      <c r="L4" s="33" t="s">
        <v>234</v>
      </c>
      <c r="M4" s="33" t="s">
        <v>235</v>
      </c>
    </row>
    <row r="5" spans="1:13" ht="120">
      <c r="A5" s="33" t="s">
        <v>3</v>
      </c>
      <c r="B5" s="119" t="s">
        <v>238</v>
      </c>
      <c r="C5" s="33" t="s">
        <v>12</v>
      </c>
      <c r="D5" s="32">
        <v>5000</v>
      </c>
      <c r="E5" s="125"/>
      <c r="F5" s="125"/>
      <c r="G5" s="125"/>
      <c r="H5" s="58"/>
      <c r="I5" s="126"/>
      <c r="J5" s="126"/>
      <c r="K5" s="127"/>
      <c r="L5" s="128"/>
      <c r="M5" s="36"/>
    </row>
    <row r="6" spans="1:13">
      <c r="A6" s="134"/>
      <c r="B6" s="134"/>
      <c r="C6" s="134"/>
      <c r="D6" s="134"/>
      <c r="E6" s="134"/>
      <c r="F6" s="134"/>
      <c r="G6" s="134"/>
      <c r="H6" s="135"/>
      <c r="I6" s="135"/>
      <c r="J6" s="59"/>
    </row>
    <row r="7" spans="1:13" ht="24" customHeight="1">
      <c r="A7" s="129" t="s">
        <v>31</v>
      </c>
      <c r="B7" s="159" t="s">
        <v>240</v>
      </c>
      <c r="C7" s="159"/>
      <c r="D7" s="159"/>
      <c r="E7" s="159"/>
      <c r="F7" s="159"/>
      <c r="G7" s="159"/>
      <c r="H7" s="159"/>
      <c r="I7" s="159"/>
      <c r="J7" s="159"/>
      <c r="K7" s="159"/>
      <c r="L7" s="159"/>
      <c r="M7" s="159"/>
    </row>
    <row r="8" spans="1:13" ht="60">
      <c r="A8" s="124" t="s">
        <v>215</v>
      </c>
      <c r="B8" s="124" t="s">
        <v>1</v>
      </c>
      <c r="C8" s="124" t="s">
        <v>2</v>
      </c>
      <c r="D8" s="125" t="s">
        <v>216</v>
      </c>
      <c r="E8" s="125" t="s">
        <v>228</v>
      </c>
      <c r="F8" s="125" t="s">
        <v>229</v>
      </c>
      <c r="G8" s="125" t="s">
        <v>230</v>
      </c>
      <c r="H8" s="124" t="s">
        <v>231</v>
      </c>
      <c r="I8" s="124" t="s">
        <v>232</v>
      </c>
      <c r="J8" s="124" t="s">
        <v>233</v>
      </c>
      <c r="K8" s="124" t="s">
        <v>217</v>
      </c>
      <c r="L8" s="33" t="s">
        <v>234</v>
      </c>
      <c r="M8" s="33" t="s">
        <v>235</v>
      </c>
    </row>
    <row r="9" spans="1:13" ht="216">
      <c r="A9" s="33" t="s">
        <v>3</v>
      </c>
      <c r="B9" s="118" t="s">
        <v>241</v>
      </c>
      <c r="C9" s="124" t="s">
        <v>12</v>
      </c>
      <c r="D9" s="32">
        <v>12000</v>
      </c>
      <c r="E9" s="125"/>
      <c r="F9" s="125"/>
      <c r="G9" s="125"/>
      <c r="H9" s="58"/>
      <c r="I9" s="126"/>
      <c r="J9" s="126"/>
      <c r="K9" s="127"/>
      <c r="L9" s="128"/>
      <c r="M9" s="36"/>
    </row>
    <row r="10" spans="1:13">
      <c r="A10" s="134"/>
      <c r="B10" s="134"/>
      <c r="C10" s="134"/>
      <c r="D10" s="134"/>
      <c r="E10" s="134"/>
      <c r="F10" s="134"/>
      <c r="G10" s="134"/>
      <c r="H10" s="135"/>
      <c r="I10" s="135"/>
      <c r="J10" s="75"/>
      <c r="K10" s="20"/>
    </row>
    <row r="11" spans="1:13">
      <c r="A11" s="129" t="s">
        <v>8</v>
      </c>
      <c r="B11" s="159" t="s">
        <v>222</v>
      </c>
      <c r="C11" s="159"/>
      <c r="D11" s="159"/>
      <c r="E11" s="159"/>
      <c r="F11" s="159"/>
      <c r="G11" s="159"/>
      <c r="H11" s="159"/>
      <c r="I11" s="159"/>
      <c r="J11" s="159"/>
      <c r="K11" s="159"/>
      <c r="L11" s="159"/>
      <c r="M11" s="159"/>
    </row>
    <row r="12" spans="1:13" ht="60">
      <c r="A12" s="124" t="s">
        <v>215</v>
      </c>
      <c r="B12" s="124" t="s">
        <v>1</v>
      </c>
      <c r="C12" s="124" t="s">
        <v>2</v>
      </c>
      <c r="D12" s="125" t="s">
        <v>216</v>
      </c>
      <c r="E12" s="125" t="s">
        <v>228</v>
      </c>
      <c r="F12" s="125" t="s">
        <v>229</v>
      </c>
      <c r="G12" s="125" t="s">
        <v>230</v>
      </c>
      <c r="H12" s="124" t="s">
        <v>231</v>
      </c>
      <c r="I12" s="124" t="s">
        <v>232</v>
      </c>
      <c r="J12" s="124" t="s">
        <v>233</v>
      </c>
      <c r="K12" s="124" t="s">
        <v>217</v>
      </c>
      <c r="L12" s="33" t="s">
        <v>234</v>
      </c>
      <c r="M12" s="33" t="s">
        <v>235</v>
      </c>
    </row>
    <row r="13" spans="1:13" ht="156">
      <c r="A13" s="33" t="s">
        <v>3</v>
      </c>
      <c r="B13" s="121" t="s">
        <v>242</v>
      </c>
      <c r="C13" s="124" t="s">
        <v>12</v>
      </c>
      <c r="D13" s="32">
        <v>7500</v>
      </c>
      <c r="E13" s="125" t="s">
        <v>294</v>
      </c>
      <c r="F13" s="125" t="s">
        <v>295</v>
      </c>
      <c r="G13" s="125">
        <v>30</v>
      </c>
      <c r="H13" s="58">
        <v>32.1</v>
      </c>
      <c r="I13" s="126">
        <v>0.08</v>
      </c>
      <c r="J13" s="183">
        <f>ROUND(H13*(1+I13),2)</f>
        <v>34.67</v>
      </c>
      <c r="K13" s="127">
        <f>D13/30*H13</f>
        <v>8025</v>
      </c>
      <c r="L13" s="128">
        <f>M13-K13</f>
        <v>642.5</v>
      </c>
      <c r="M13" s="36">
        <f>D13/30*J13</f>
        <v>8667.5</v>
      </c>
    </row>
    <row r="14" spans="1:13">
      <c r="A14" s="134"/>
      <c r="B14" s="134"/>
      <c r="C14" s="134"/>
      <c r="D14" s="134"/>
      <c r="E14" s="134"/>
      <c r="F14" s="134"/>
      <c r="G14" s="134"/>
      <c r="H14" s="135"/>
      <c r="I14" s="135"/>
      <c r="J14" s="59"/>
    </row>
    <row r="15" spans="1:13">
      <c r="A15" s="129" t="s">
        <v>32</v>
      </c>
      <c r="B15" s="159" t="s">
        <v>243</v>
      </c>
      <c r="C15" s="159"/>
      <c r="D15" s="159"/>
      <c r="E15" s="159"/>
      <c r="F15" s="159"/>
      <c r="G15" s="159"/>
      <c r="H15" s="159"/>
      <c r="I15" s="159"/>
      <c r="J15" s="159"/>
      <c r="K15" s="159"/>
      <c r="L15" s="159"/>
      <c r="M15" s="159"/>
    </row>
    <row r="16" spans="1:13" ht="60">
      <c r="A16" s="124" t="s">
        <v>215</v>
      </c>
      <c r="B16" s="124" t="s">
        <v>1</v>
      </c>
      <c r="C16" s="124" t="s">
        <v>2</v>
      </c>
      <c r="D16" s="125" t="s">
        <v>216</v>
      </c>
      <c r="E16" s="125" t="s">
        <v>228</v>
      </c>
      <c r="F16" s="125" t="s">
        <v>229</v>
      </c>
      <c r="G16" s="125" t="s">
        <v>230</v>
      </c>
      <c r="H16" s="124" t="s">
        <v>231</v>
      </c>
      <c r="I16" s="124" t="s">
        <v>232</v>
      </c>
      <c r="J16" s="124" t="s">
        <v>233</v>
      </c>
      <c r="K16" s="124" t="s">
        <v>217</v>
      </c>
      <c r="L16" s="33" t="s">
        <v>234</v>
      </c>
      <c r="M16" s="33" t="s">
        <v>235</v>
      </c>
    </row>
    <row r="17" spans="1:14" ht="144">
      <c r="A17" s="33" t="s">
        <v>3</v>
      </c>
      <c r="B17" s="119" t="s">
        <v>223</v>
      </c>
      <c r="C17" s="33" t="s">
        <v>250</v>
      </c>
      <c r="D17" s="33">
        <v>200</v>
      </c>
      <c r="E17" s="33"/>
      <c r="F17" s="33"/>
      <c r="G17" s="33"/>
      <c r="H17" s="33"/>
      <c r="I17" s="126"/>
      <c r="J17" s="126"/>
      <c r="K17" s="127"/>
      <c r="L17" s="128"/>
      <c r="M17" s="36"/>
    </row>
    <row r="18" spans="1:14" ht="168">
      <c r="A18" s="33" t="s">
        <v>5</v>
      </c>
      <c r="B18" s="119" t="s">
        <v>244</v>
      </c>
      <c r="C18" s="33" t="s">
        <v>250</v>
      </c>
      <c r="D18" s="33">
        <v>315</v>
      </c>
      <c r="E18" s="33"/>
      <c r="F18" s="33"/>
      <c r="G18" s="33"/>
      <c r="H18" s="33"/>
      <c r="I18" s="126"/>
      <c r="J18" s="126"/>
      <c r="K18" s="127"/>
      <c r="L18" s="36"/>
      <c r="M18" s="36"/>
    </row>
    <row r="19" spans="1:14" ht="168">
      <c r="A19" s="33" t="s">
        <v>6</v>
      </c>
      <c r="B19" s="119" t="s">
        <v>245</v>
      </c>
      <c r="C19" s="33" t="s">
        <v>250</v>
      </c>
      <c r="D19" s="33">
        <v>250</v>
      </c>
      <c r="E19" s="33"/>
      <c r="F19" s="33"/>
      <c r="G19" s="33"/>
      <c r="H19" s="33"/>
      <c r="I19" s="126"/>
      <c r="J19" s="126"/>
      <c r="K19" s="127"/>
      <c r="L19" s="36"/>
      <c r="M19" s="36"/>
    </row>
    <row r="20" spans="1:14" ht="168">
      <c r="A20" s="33" t="s">
        <v>7</v>
      </c>
      <c r="B20" s="119" t="s">
        <v>246</v>
      </c>
      <c r="C20" s="33" t="s">
        <v>289</v>
      </c>
      <c r="D20" s="33">
        <v>175</v>
      </c>
      <c r="E20" s="33"/>
      <c r="F20" s="33"/>
      <c r="G20" s="33"/>
      <c r="H20" s="33"/>
      <c r="I20" s="126"/>
      <c r="J20" s="126"/>
      <c r="K20" s="127"/>
      <c r="L20" s="36"/>
      <c r="M20" s="36"/>
    </row>
    <row r="21" spans="1:14" ht="192">
      <c r="A21" s="33" t="s">
        <v>13</v>
      </c>
      <c r="B21" s="119" t="s">
        <v>247</v>
      </c>
      <c r="C21" s="33" t="s">
        <v>290</v>
      </c>
      <c r="D21" s="33">
        <v>300</v>
      </c>
      <c r="E21" s="33"/>
      <c r="F21" s="33"/>
      <c r="G21" s="33"/>
      <c r="H21" s="33"/>
      <c r="I21" s="126"/>
      <c r="J21" s="126"/>
      <c r="K21" s="127"/>
      <c r="L21" s="36"/>
      <c r="M21" s="36"/>
    </row>
    <row r="22" spans="1:14" ht="216">
      <c r="A22" s="33" t="s">
        <v>16</v>
      </c>
      <c r="B22" s="119" t="s">
        <v>248</v>
      </c>
      <c r="C22" s="33" t="s">
        <v>291</v>
      </c>
      <c r="D22" s="33">
        <v>2300</v>
      </c>
      <c r="E22" s="33"/>
      <c r="F22" s="33"/>
      <c r="G22" s="33"/>
      <c r="H22" s="33"/>
      <c r="I22" s="126"/>
      <c r="J22" s="126"/>
      <c r="K22" s="127"/>
      <c r="L22" s="36"/>
      <c r="M22" s="36"/>
    </row>
    <row r="23" spans="1:14">
      <c r="A23" s="162" t="s">
        <v>237</v>
      </c>
      <c r="B23" s="163"/>
      <c r="C23" s="163"/>
      <c r="D23" s="163"/>
      <c r="E23" s="163"/>
      <c r="F23" s="163"/>
      <c r="G23" s="163"/>
      <c r="H23" s="163"/>
      <c r="I23" s="163"/>
      <c r="J23" s="164"/>
      <c r="K23" s="144"/>
      <c r="L23" s="144"/>
      <c r="M23" s="144"/>
    </row>
    <row r="24" spans="1:14">
      <c r="A24" s="134"/>
      <c r="B24" s="146" t="s">
        <v>249</v>
      </c>
      <c r="C24" s="134"/>
      <c r="D24" s="134"/>
      <c r="E24" s="134"/>
      <c r="F24" s="134"/>
      <c r="G24" s="134"/>
      <c r="H24" s="134"/>
      <c r="I24" s="134"/>
      <c r="J24" s="134"/>
      <c r="K24" s="134"/>
      <c r="L24" s="10"/>
      <c r="M24" s="10"/>
      <c r="N24" s="10"/>
    </row>
    <row r="25" spans="1:14">
      <c r="A25" s="134"/>
      <c r="B25" s="134"/>
      <c r="C25" s="134"/>
      <c r="D25" s="134"/>
      <c r="E25" s="134"/>
      <c r="F25" s="134"/>
      <c r="G25" s="134"/>
      <c r="H25" s="134"/>
      <c r="I25" s="134"/>
      <c r="J25" s="134"/>
      <c r="K25" s="10"/>
      <c r="L25" s="10"/>
      <c r="M25" s="10"/>
    </row>
    <row r="26" spans="1:14">
      <c r="A26" s="71" t="s">
        <v>33</v>
      </c>
      <c r="B26" s="160" t="s">
        <v>251</v>
      </c>
      <c r="C26" s="160"/>
      <c r="D26" s="160"/>
      <c r="E26" s="160"/>
      <c r="F26" s="160"/>
      <c r="G26" s="160"/>
      <c r="H26" s="160"/>
      <c r="I26" s="160"/>
      <c r="J26" s="160"/>
      <c r="K26" s="160"/>
      <c r="L26" s="160"/>
      <c r="M26" s="160"/>
    </row>
    <row r="27" spans="1:14" ht="60">
      <c r="A27" s="124" t="s">
        <v>215</v>
      </c>
      <c r="B27" s="124" t="s">
        <v>1</v>
      </c>
      <c r="C27" s="124" t="s">
        <v>2</v>
      </c>
      <c r="D27" s="125" t="s">
        <v>216</v>
      </c>
      <c r="E27" s="125" t="s">
        <v>228</v>
      </c>
      <c r="F27" s="125" t="s">
        <v>229</v>
      </c>
      <c r="G27" s="125" t="s">
        <v>230</v>
      </c>
      <c r="H27" s="124" t="s">
        <v>231</v>
      </c>
      <c r="I27" s="124" t="s">
        <v>232</v>
      </c>
      <c r="J27" s="124" t="s">
        <v>233</v>
      </c>
      <c r="K27" s="124" t="s">
        <v>217</v>
      </c>
      <c r="L27" s="33" t="s">
        <v>234</v>
      </c>
      <c r="M27" s="33" t="s">
        <v>235</v>
      </c>
    </row>
    <row r="28" spans="1:14" ht="72">
      <c r="A28" s="33" t="s">
        <v>3</v>
      </c>
      <c r="B28" s="119" t="s">
        <v>252</v>
      </c>
      <c r="C28" s="33" t="s">
        <v>12</v>
      </c>
      <c r="D28" s="32">
        <v>2300</v>
      </c>
      <c r="E28" s="125"/>
      <c r="F28" s="125"/>
      <c r="G28" s="125"/>
      <c r="H28" s="58"/>
      <c r="I28" s="126"/>
      <c r="J28" s="126"/>
      <c r="K28" s="127"/>
      <c r="L28" s="128"/>
      <c r="M28" s="36"/>
    </row>
    <row r="29" spans="1:14">
      <c r="A29" s="134"/>
      <c r="B29" s="134"/>
      <c r="C29" s="134"/>
      <c r="D29" s="134"/>
      <c r="E29" s="134"/>
      <c r="F29" s="134"/>
      <c r="G29" s="134"/>
      <c r="H29" s="135"/>
      <c r="I29" s="135"/>
      <c r="J29" s="59"/>
    </row>
    <row r="30" spans="1:14">
      <c r="A30" s="129" t="s">
        <v>199</v>
      </c>
      <c r="B30" s="156" t="s">
        <v>253</v>
      </c>
      <c r="C30" s="156"/>
      <c r="D30" s="156"/>
      <c r="E30" s="156"/>
      <c r="F30" s="156"/>
      <c r="G30" s="156"/>
      <c r="H30" s="156"/>
      <c r="I30" s="156"/>
      <c r="J30" s="156"/>
      <c r="K30" s="156"/>
      <c r="L30" s="156"/>
      <c r="M30" s="156"/>
    </row>
    <row r="31" spans="1:14" ht="60">
      <c r="A31" s="124" t="s">
        <v>215</v>
      </c>
      <c r="B31" s="124" t="s">
        <v>1</v>
      </c>
      <c r="C31" s="124" t="s">
        <v>2</v>
      </c>
      <c r="D31" s="125" t="s">
        <v>216</v>
      </c>
      <c r="E31" s="125" t="s">
        <v>228</v>
      </c>
      <c r="F31" s="125" t="s">
        <v>229</v>
      </c>
      <c r="G31" s="125" t="s">
        <v>230</v>
      </c>
      <c r="H31" s="124" t="s">
        <v>231</v>
      </c>
      <c r="I31" s="124" t="s">
        <v>232</v>
      </c>
      <c r="J31" s="124" t="s">
        <v>233</v>
      </c>
      <c r="K31" s="124" t="s">
        <v>217</v>
      </c>
      <c r="L31" s="33" t="s">
        <v>234</v>
      </c>
      <c r="M31" s="33" t="s">
        <v>235</v>
      </c>
    </row>
    <row r="32" spans="1:14" ht="120">
      <c r="A32" s="33" t="s">
        <v>3</v>
      </c>
      <c r="B32" s="119" t="s">
        <v>254</v>
      </c>
      <c r="C32" s="33" t="s">
        <v>4</v>
      </c>
      <c r="D32" s="32">
        <v>550</v>
      </c>
      <c r="E32" s="125"/>
      <c r="F32" s="125"/>
      <c r="G32" s="125"/>
      <c r="H32" s="58"/>
      <c r="I32" s="126"/>
      <c r="J32" s="126"/>
      <c r="K32" s="127"/>
      <c r="L32" s="128"/>
      <c r="M32" s="36"/>
    </row>
    <row r="33" spans="1:13">
      <c r="A33" s="134"/>
      <c r="B33" s="134"/>
      <c r="C33" s="134"/>
      <c r="D33" s="134"/>
      <c r="E33" s="134"/>
      <c r="F33" s="134"/>
      <c r="G33" s="134"/>
      <c r="H33" s="135"/>
      <c r="I33" s="135"/>
      <c r="J33" s="59"/>
    </row>
    <row r="34" spans="1:13">
      <c r="A34" s="129" t="s">
        <v>15</v>
      </c>
      <c r="B34" s="160" t="s">
        <v>253</v>
      </c>
      <c r="C34" s="160"/>
      <c r="D34" s="160"/>
      <c r="E34" s="160"/>
      <c r="F34" s="160"/>
      <c r="G34" s="160"/>
      <c r="H34" s="160"/>
      <c r="I34" s="160"/>
      <c r="J34" s="160"/>
      <c r="K34" s="160"/>
      <c r="L34" s="160"/>
      <c r="M34" s="160"/>
    </row>
    <row r="35" spans="1:13" ht="60">
      <c r="A35" s="124" t="s">
        <v>215</v>
      </c>
      <c r="B35" s="124" t="s">
        <v>1</v>
      </c>
      <c r="C35" s="124" t="s">
        <v>2</v>
      </c>
      <c r="D35" s="125" t="s">
        <v>216</v>
      </c>
      <c r="E35" s="125" t="s">
        <v>228</v>
      </c>
      <c r="F35" s="125" t="s">
        <v>229</v>
      </c>
      <c r="G35" s="125" t="s">
        <v>230</v>
      </c>
      <c r="H35" s="124" t="s">
        <v>231</v>
      </c>
      <c r="I35" s="124" t="s">
        <v>232</v>
      </c>
      <c r="J35" s="124" t="s">
        <v>233</v>
      </c>
      <c r="K35" s="124" t="s">
        <v>217</v>
      </c>
      <c r="L35" s="33" t="s">
        <v>234</v>
      </c>
      <c r="M35" s="33" t="s">
        <v>235</v>
      </c>
    </row>
    <row r="36" spans="1:13" ht="144">
      <c r="A36" s="33" t="s">
        <v>3</v>
      </c>
      <c r="B36" s="114" t="s">
        <v>255</v>
      </c>
      <c r="C36" s="53" t="s">
        <v>256</v>
      </c>
      <c r="D36" s="53">
        <v>240</v>
      </c>
      <c r="E36" s="125"/>
      <c r="F36" s="125"/>
      <c r="G36" s="125"/>
      <c r="H36" s="58"/>
      <c r="I36" s="126"/>
      <c r="J36" s="126"/>
      <c r="K36" s="127"/>
      <c r="L36" s="128"/>
      <c r="M36" s="36"/>
    </row>
    <row r="37" spans="1:13">
      <c r="A37" s="134"/>
      <c r="B37" s="134"/>
      <c r="C37" s="134"/>
      <c r="D37" s="134"/>
      <c r="E37" s="134"/>
      <c r="F37" s="134"/>
      <c r="G37" s="134"/>
      <c r="H37" s="135"/>
      <c r="I37" s="135"/>
      <c r="J37" s="59"/>
    </row>
    <row r="38" spans="1:13">
      <c r="A38" s="129" t="s">
        <v>200</v>
      </c>
      <c r="B38" s="160" t="s">
        <v>258</v>
      </c>
      <c r="C38" s="160"/>
      <c r="D38" s="160"/>
      <c r="E38" s="160"/>
      <c r="F38" s="160"/>
      <c r="G38" s="160"/>
      <c r="H38" s="160"/>
      <c r="I38" s="160"/>
      <c r="J38" s="160"/>
      <c r="K38" s="160"/>
      <c r="L38" s="160"/>
      <c r="M38" s="160"/>
    </row>
    <row r="39" spans="1:13" ht="60">
      <c r="A39" s="124" t="s">
        <v>215</v>
      </c>
      <c r="B39" s="124" t="s">
        <v>1</v>
      </c>
      <c r="C39" s="124" t="s">
        <v>2</v>
      </c>
      <c r="D39" s="125" t="s">
        <v>216</v>
      </c>
      <c r="E39" s="125" t="s">
        <v>228</v>
      </c>
      <c r="F39" s="125" t="s">
        <v>229</v>
      </c>
      <c r="G39" s="125" t="s">
        <v>230</v>
      </c>
      <c r="H39" s="124" t="s">
        <v>231</v>
      </c>
      <c r="I39" s="124" t="s">
        <v>232</v>
      </c>
      <c r="J39" s="124" t="s">
        <v>233</v>
      </c>
      <c r="K39" s="124" t="s">
        <v>217</v>
      </c>
      <c r="L39" s="33" t="s">
        <v>234</v>
      </c>
      <c r="M39" s="33" t="s">
        <v>235</v>
      </c>
    </row>
    <row r="40" spans="1:13" ht="36">
      <c r="A40" s="33" t="s">
        <v>3</v>
      </c>
      <c r="B40" s="147" t="s">
        <v>259</v>
      </c>
      <c r="C40" s="33" t="s">
        <v>4</v>
      </c>
      <c r="D40" s="32">
        <v>35</v>
      </c>
      <c r="E40" s="125"/>
      <c r="F40" s="125"/>
      <c r="G40" s="125"/>
      <c r="H40" s="58"/>
      <c r="I40" s="126"/>
      <c r="J40" s="126"/>
      <c r="K40" s="127"/>
      <c r="L40" s="128"/>
      <c r="M40" s="36"/>
    </row>
    <row r="41" spans="1:13" ht="144">
      <c r="A41" s="33" t="s">
        <v>5</v>
      </c>
      <c r="B41" s="112" t="s">
        <v>260</v>
      </c>
      <c r="C41" s="116" t="s">
        <v>12</v>
      </c>
      <c r="D41" s="117">
        <v>1000</v>
      </c>
      <c r="E41" s="125"/>
      <c r="F41" s="125"/>
      <c r="G41" s="125"/>
      <c r="H41" s="58"/>
      <c r="I41" s="126"/>
      <c r="J41" s="126"/>
      <c r="K41" s="127"/>
      <c r="L41" s="36"/>
      <c r="M41" s="36"/>
    </row>
    <row r="42" spans="1:13">
      <c r="A42" s="165" t="s">
        <v>257</v>
      </c>
      <c r="B42" s="166"/>
      <c r="C42" s="166"/>
      <c r="D42" s="166"/>
      <c r="E42" s="166"/>
      <c r="F42" s="166"/>
      <c r="G42" s="166"/>
      <c r="H42" s="166"/>
      <c r="I42" s="166"/>
      <c r="J42" s="167"/>
      <c r="K42" s="130"/>
      <c r="L42" s="130"/>
      <c r="M42" s="130"/>
    </row>
    <row r="43" spans="1:13">
      <c r="A43" s="76"/>
      <c r="B43" s="23"/>
      <c r="C43" s="23"/>
      <c r="D43" s="23"/>
      <c r="E43" s="9"/>
      <c r="F43" s="9"/>
      <c r="G43" s="76"/>
      <c r="H43" s="76"/>
      <c r="I43" s="59"/>
      <c r="J43" s="59"/>
    </row>
    <row r="44" spans="1:13">
      <c r="A44" s="129" t="s">
        <v>201</v>
      </c>
      <c r="B44" s="161" t="s">
        <v>261</v>
      </c>
      <c r="C44" s="161"/>
      <c r="D44" s="161"/>
      <c r="E44" s="161"/>
      <c r="F44" s="161"/>
      <c r="G44" s="161"/>
      <c r="H44" s="161"/>
      <c r="I44" s="161"/>
      <c r="J44" s="161"/>
      <c r="K44" s="161"/>
      <c r="L44" s="161"/>
      <c r="M44" s="161"/>
    </row>
    <row r="45" spans="1:13" ht="60">
      <c r="A45" s="124" t="s">
        <v>215</v>
      </c>
      <c r="B45" s="124" t="s">
        <v>1</v>
      </c>
      <c r="C45" s="124" t="s">
        <v>2</v>
      </c>
      <c r="D45" s="125" t="s">
        <v>216</v>
      </c>
      <c r="E45" s="125" t="s">
        <v>228</v>
      </c>
      <c r="F45" s="125" t="s">
        <v>229</v>
      </c>
      <c r="G45" s="125" t="s">
        <v>230</v>
      </c>
      <c r="H45" s="124" t="s">
        <v>231</v>
      </c>
      <c r="I45" s="124" t="s">
        <v>232</v>
      </c>
      <c r="J45" s="124" t="s">
        <v>233</v>
      </c>
      <c r="K45" s="124" t="s">
        <v>217</v>
      </c>
      <c r="L45" s="33" t="s">
        <v>234</v>
      </c>
      <c r="M45" s="33" t="s">
        <v>235</v>
      </c>
    </row>
    <row r="46" spans="1:13" ht="72">
      <c r="A46" s="53" t="s">
        <v>3</v>
      </c>
      <c r="B46" s="112" t="s">
        <v>262</v>
      </c>
      <c r="C46" s="33" t="s">
        <v>12</v>
      </c>
      <c r="D46" s="131">
        <v>1000</v>
      </c>
      <c r="E46" s="125"/>
      <c r="F46" s="125"/>
      <c r="G46" s="125"/>
      <c r="H46" s="58"/>
      <c r="I46" s="126"/>
      <c r="J46" s="126"/>
      <c r="K46" s="127"/>
      <c r="L46" s="128"/>
      <c r="M46" s="36"/>
    </row>
    <row r="47" spans="1:13" ht="84">
      <c r="A47" s="53" t="s">
        <v>5</v>
      </c>
      <c r="B47" s="112" t="s">
        <v>263</v>
      </c>
      <c r="C47" s="33" t="s">
        <v>12</v>
      </c>
      <c r="D47" s="131">
        <v>700</v>
      </c>
      <c r="E47" s="136"/>
      <c r="F47" s="34"/>
      <c r="G47" s="36"/>
      <c r="H47" s="36"/>
      <c r="I47" s="36"/>
      <c r="J47" s="36"/>
      <c r="K47" s="130"/>
      <c r="L47" s="130"/>
      <c r="M47" s="130"/>
    </row>
    <row r="48" spans="1:13">
      <c r="A48" s="165" t="s">
        <v>237</v>
      </c>
      <c r="B48" s="166"/>
      <c r="C48" s="166"/>
      <c r="D48" s="166"/>
      <c r="E48" s="166"/>
      <c r="F48" s="166"/>
      <c r="G48" s="166"/>
      <c r="H48" s="166"/>
      <c r="I48" s="166"/>
      <c r="J48" s="167"/>
      <c r="K48" s="130"/>
      <c r="L48" s="130"/>
      <c r="M48" s="130"/>
    </row>
    <row r="49" spans="1:13">
      <c r="A49" s="59"/>
      <c r="B49" s="59"/>
      <c r="C49" s="59"/>
      <c r="D49" s="59"/>
      <c r="E49" s="135"/>
      <c r="F49" s="135"/>
      <c r="G49" s="59"/>
      <c r="H49" s="59"/>
      <c r="I49" s="59"/>
      <c r="J49" s="59"/>
    </row>
    <row r="50" spans="1:13">
      <c r="A50" s="129" t="s">
        <v>41</v>
      </c>
      <c r="B50" s="156" t="s">
        <v>265</v>
      </c>
      <c r="C50" s="156"/>
      <c r="D50" s="156"/>
      <c r="E50" s="156"/>
      <c r="F50" s="156"/>
      <c r="G50" s="156"/>
      <c r="H50" s="156"/>
      <c r="I50" s="156"/>
      <c r="J50" s="156"/>
      <c r="K50" s="156"/>
      <c r="L50" s="156"/>
      <c r="M50" s="156"/>
    </row>
    <row r="51" spans="1:13" ht="60">
      <c r="A51" s="124" t="s">
        <v>215</v>
      </c>
      <c r="B51" s="124" t="s">
        <v>1</v>
      </c>
      <c r="C51" s="124" t="s">
        <v>2</v>
      </c>
      <c r="D51" s="125" t="s">
        <v>216</v>
      </c>
      <c r="E51" s="125" t="s">
        <v>228</v>
      </c>
      <c r="F51" s="125" t="s">
        <v>229</v>
      </c>
      <c r="G51" s="125" t="s">
        <v>230</v>
      </c>
      <c r="H51" s="124" t="s">
        <v>231</v>
      </c>
      <c r="I51" s="124" t="s">
        <v>232</v>
      </c>
      <c r="J51" s="124" t="s">
        <v>233</v>
      </c>
      <c r="K51" s="124" t="s">
        <v>217</v>
      </c>
      <c r="L51" s="33" t="s">
        <v>234</v>
      </c>
      <c r="M51" s="33" t="s">
        <v>235</v>
      </c>
    </row>
    <row r="52" spans="1:13" ht="72">
      <c r="A52" s="33" t="s">
        <v>3</v>
      </c>
      <c r="B52" s="121" t="s">
        <v>264</v>
      </c>
      <c r="C52" s="120" t="s">
        <v>12</v>
      </c>
      <c r="D52" s="120">
        <v>12</v>
      </c>
      <c r="E52" s="125"/>
      <c r="F52" s="125"/>
      <c r="G52" s="125"/>
      <c r="H52" s="58"/>
      <c r="I52" s="126"/>
      <c r="J52" s="126"/>
      <c r="K52" s="127"/>
      <c r="L52" s="128"/>
      <c r="M52" s="36"/>
    </row>
    <row r="53" spans="1:13" ht="96">
      <c r="A53" s="33" t="s">
        <v>5</v>
      </c>
      <c r="B53" s="121" t="s">
        <v>266</v>
      </c>
      <c r="C53" s="120" t="s">
        <v>12</v>
      </c>
      <c r="D53" s="120">
        <v>12</v>
      </c>
      <c r="E53" s="125"/>
      <c r="F53" s="125"/>
      <c r="G53" s="125"/>
      <c r="H53" s="58"/>
      <c r="I53" s="126"/>
      <c r="J53" s="126"/>
      <c r="K53" s="127"/>
      <c r="L53" s="36"/>
      <c r="M53" s="36"/>
    </row>
    <row r="54" spans="1:13" ht="84">
      <c r="A54" s="33" t="s">
        <v>6</v>
      </c>
      <c r="B54" s="121" t="s">
        <v>267</v>
      </c>
      <c r="C54" s="120" t="s">
        <v>12</v>
      </c>
      <c r="D54" s="120">
        <v>12</v>
      </c>
      <c r="E54" s="125"/>
      <c r="F54" s="125"/>
      <c r="G54" s="125"/>
      <c r="H54" s="58"/>
      <c r="I54" s="126"/>
      <c r="J54" s="126"/>
      <c r="K54" s="127"/>
      <c r="L54" s="36"/>
      <c r="M54" s="36"/>
    </row>
    <row r="55" spans="1:13" ht="72">
      <c r="A55" s="33" t="s">
        <v>7</v>
      </c>
      <c r="B55" s="121" t="s">
        <v>161</v>
      </c>
      <c r="C55" s="148" t="s">
        <v>220</v>
      </c>
      <c r="D55" s="120">
        <v>4</v>
      </c>
      <c r="E55" s="125"/>
      <c r="F55" s="125"/>
      <c r="G55" s="125"/>
      <c r="H55" s="58"/>
      <c r="I55" s="126"/>
      <c r="J55" s="126"/>
      <c r="K55" s="127"/>
      <c r="L55" s="36"/>
      <c r="M55" s="36"/>
    </row>
    <row r="56" spans="1:13">
      <c r="A56" s="168" t="s">
        <v>257</v>
      </c>
      <c r="B56" s="169"/>
      <c r="C56" s="169"/>
      <c r="D56" s="169"/>
      <c r="E56" s="169"/>
      <c r="F56" s="169"/>
      <c r="G56" s="169"/>
      <c r="H56" s="169"/>
      <c r="I56" s="169"/>
      <c r="J56" s="170"/>
      <c r="K56" s="130"/>
      <c r="L56" s="130"/>
      <c r="M56" s="130"/>
    </row>
    <row r="57" spans="1:13">
      <c r="A57" s="143"/>
      <c r="B57" s="143"/>
      <c r="C57" s="143"/>
      <c r="D57" s="143"/>
      <c r="E57" s="143"/>
      <c r="F57" s="143"/>
      <c r="G57" s="135"/>
      <c r="H57" s="135"/>
      <c r="I57" s="135"/>
      <c r="J57" s="59"/>
    </row>
    <row r="58" spans="1:13">
      <c r="A58" s="138" t="s">
        <v>224</v>
      </c>
      <c r="B58" s="156" t="s">
        <v>9</v>
      </c>
      <c r="C58" s="156"/>
      <c r="D58" s="156"/>
      <c r="E58" s="156"/>
      <c r="F58" s="156"/>
      <c r="G58" s="156"/>
      <c r="H58" s="156"/>
      <c r="I58" s="156"/>
      <c r="J58" s="156"/>
      <c r="K58" s="156"/>
      <c r="L58" s="156"/>
      <c r="M58" s="156"/>
    </row>
    <row r="59" spans="1:13" ht="60">
      <c r="A59" s="124" t="s">
        <v>215</v>
      </c>
      <c r="B59" s="124" t="s">
        <v>1</v>
      </c>
      <c r="C59" s="124" t="s">
        <v>2</v>
      </c>
      <c r="D59" s="125" t="s">
        <v>216</v>
      </c>
      <c r="E59" s="125" t="s">
        <v>228</v>
      </c>
      <c r="F59" s="125" t="s">
        <v>229</v>
      </c>
      <c r="G59" s="125" t="s">
        <v>230</v>
      </c>
      <c r="H59" s="124" t="s">
        <v>231</v>
      </c>
      <c r="I59" s="124" t="s">
        <v>232</v>
      </c>
      <c r="J59" s="124" t="s">
        <v>233</v>
      </c>
      <c r="K59" s="124" t="s">
        <v>217</v>
      </c>
      <c r="L59" s="33" t="s">
        <v>234</v>
      </c>
      <c r="M59" s="33" t="s">
        <v>235</v>
      </c>
    </row>
    <row r="60" spans="1:13" ht="48">
      <c r="A60" s="53" t="s">
        <v>3</v>
      </c>
      <c r="B60" s="113" t="s">
        <v>107</v>
      </c>
      <c r="C60" s="131" t="s">
        <v>12</v>
      </c>
      <c r="D60" s="132">
        <v>2000</v>
      </c>
      <c r="E60" s="125"/>
      <c r="F60" s="125"/>
      <c r="G60" s="125"/>
      <c r="H60" s="58"/>
      <c r="I60" s="126"/>
      <c r="J60" s="126"/>
      <c r="K60" s="127"/>
      <c r="L60" s="128"/>
      <c r="M60" s="36"/>
    </row>
    <row r="61" spans="1:13" ht="108">
      <c r="A61" s="53" t="s">
        <v>5</v>
      </c>
      <c r="B61" s="113" t="s">
        <v>268</v>
      </c>
      <c r="C61" s="131" t="s">
        <v>12</v>
      </c>
      <c r="D61" s="132">
        <v>6500</v>
      </c>
      <c r="E61" s="125"/>
      <c r="F61" s="125"/>
      <c r="G61" s="125"/>
      <c r="H61" s="58"/>
      <c r="I61" s="126"/>
      <c r="J61" s="126"/>
      <c r="K61" s="127"/>
      <c r="L61" s="36"/>
      <c r="M61" s="36"/>
    </row>
    <row r="62" spans="1:13" ht="96">
      <c r="A62" s="53" t="s">
        <v>6</v>
      </c>
      <c r="B62" s="113" t="s">
        <v>269</v>
      </c>
      <c r="C62" s="131" t="s">
        <v>12</v>
      </c>
      <c r="D62" s="132">
        <v>200</v>
      </c>
      <c r="E62" s="125"/>
      <c r="F62" s="125"/>
      <c r="G62" s="125"/>
      <c r="H62" s="58"/>
      <c r="I62" s="126"/>
      <c r="J62" s="126"/>
      <c r="K62" s="127"/>
      <c r="L62" s="36"/>
      <c r="M62" s="36"/>
    </row>
    <row r="63" spans="1:13" ht="120">
      <c r="A63" s="53" t="s">
        <v>7</v>
      </c>
      <c r="B63" s="113" t="s">
        <v>270</v>
      </c>
      <c r="C63" s="131" t="s">
        <v>12</v>
      </c>
      <c r="D63" s="132">
        <v>100</v>
      </c>
      <c r="E63" s="125"/>
      <c r="F63" s="125"/>
      <c r="G63" s="125"/>
      <c r="H63" s="58"/>
      <c r="I63" s="126"/>
      <c r="J63" s="126"/>
      <c r="K63" s="127"/>
      <c r="L63" s="36"/>
      <c r="M63" s="36"/>
    </row>
    <row r="64" spans="1:13" ht="72">
      <c r="A64" s="53" t="s">
        <v>13</v>
      </c>
      <c r="B64" s="113" t="s">
        <v>170</v>
      </c>
      <c r="C64" s="131" t="s">
        <v>171</v>
      </c>
      <c r="D64" s="132">
        <v>150</v>
      </c>
      <c r="E64" s="125"/>
      <c r="F64" s="125"/>
      <c r="G64" s="125"/>
      <c r="H64" s="58"/>
      <c r="I64" s="126"/>
      <c r="J64" s="126"/>
      <c r="K64" s="127"/>
      <c r="L64" s="36"/>
      <c r="M64" s="36"/>
    </row>
    <row r="65" spans="1:13">
      <c r="A65" s="171" t="s">
        <v>257</v>
      </c>
      <c r="B65" s="172"/>
      <c r="C65" s="172"/>
      <c r="D65" s="172"/>
      <c r="E65" s="172"/>
      <c r="F65" s="172"/>
      <c r="G65" s="172"/>
      <c r="H65" s="172"/>
      <c r="I65" s="172"/>
      <c r="J65" s="173"/>
      <c r="K65" s="130"/>
      <c r="L65" s="130"/>
      <c r="M65" s="130"/>
    </row>
    <row r="67" spans="1:13">
      <c r="A67" s="149" t="s">
        <v>227</v>
      </c>
      <c r="B67" s="156" t="s">
        <v>271</v>
      </c>
      <c r="C67" s="156"/>
      <c r="D67" s="156"/>
      <c r="E67" s="156"/>
      <c r="F67" s="156"/>
      <c r="G67" s="156"/>
      <c r="H67" s="156"/>
      <c r="I67" s="156"/>
      <c r="J67" s="156"/>
      <c r="K67" s="156"/>
      <c r="L67" s="156"/>
      <c r="M67" s="156"/>
    </row>
    <row r="68" spans="1:13" ht="60">
      <c r="A68" s="124" t="s">
        <v>215</v>
      </c>
      <c r="B68" s="124" t="s">
        <v>1</v>
      </c>
      <c r="C68" s="124" t="s">
        <v>2</v>
      </c>
      <c r="D68" s="125" t="s">
        <v>216</v>
      </c>
      <c r="E68" s="125" t="s">
        <v>228</v>
      </c>
      <c r="F68" s="125" t="s">
        <v>229</v>
      </c>
      <c r="G68" s="125" t="s">
        <v>230</v>
      </c>
      <c r="H68" s="124" t="s">
        <v>231</v>
      </c>
      <c r="I68" s="124" t="s">
        <v>232</v>
      </c>
      <c r="J68" s="124" t="s">
        <v>233</v>
      </c>
      <c r="K68" s="124" t="s">
        <v>217</v>
      </c>
      <c r="L68" s="33" t="s">
        <v>234</v>
      </c>
      <c r="M68" s="33" t="s">
        <v>235</v>
      </c>
    </row>
    <row r="69" spans="1:13" ht="144">
      <c r="A69" s="53" t="s">
        <v>3</v>
      </c>
      <c r="B69" s="113" t="s">
        <v>272</v>
      </c>
      <c r="C69" s="131" t="s">
        <v>12</v>
      </c>
      <c r="D69" s="132">
        <v>25</v>
      </c>
      <c r="E69" s="125"/>
      <c r="F69" s="125"/>
      <c r="G69" s="125"/>
      <c r="H69" s="58"/>
      <c r="I69" s="126"/>
      <c r="J69" s="126"/>
      <c r="K69" s="127"/>
      <c r="L69" s="128"/>
      <c r="M69" s="36"/>
    </row>
    <row r="70" spans="1:13" ht="156">
      <c r="A70" s="53" t="s">
        <v>5</v>
      </c>
      <c r="B70" s="113" t="s">
        <v>273</v>
      </c>
      <c r="C70" s="131" t="s">
        <v>12</v>
      </c>
      <c r="D70" s="132">
        <v>20</v>
      </c>
      <c r="E70" s="125"/>
      <c r="F70" s="125"/>
      <c r="G70" s="125"/>
      <c r="H70" s="58"/>
      <c r="I70" s="126"/>
      <c r="J70" s="126"/>
      <c r="K70" s="127"/>
      <c r="L70" s="36"/>
      <c r="M70" s="36"/>
    </row>
    <row r="71" spans="1:13" ht="48">
      <c r="A71" s="53" t="s">
        <v>6</v>
      </c>
      <c r="B71" s="113" t="s">
        <v>274</v>
      </c>
      <c r="C71" s="131" t="s">
        <v>12</v>
      </c>
      <c r="D71" s="132">
        <v>4</v>
      </c>
      <c r="E71" s="125"/>
      <c r="F71" s="125"/>
      <c r="G71" s="125"/>
      <c r="H71" s="58"/>
      <c r="I71" s="126"/>
      <c r="J71" s="126"/>
      <c r="K71" s="127"/>
      <c r="L71" s="36"/>
      <c r="M71" s="36"/>
    </row>
    <row r="72" spans="1:13">
      <c r="A72" s="168" t="s">
        <v>237</v>
      </c>
      <c r="B72" s="169"/>
      <c r="C72" s="169"/>
      <c r="D72" s="169"/>
      <c r="E72" s="169"/>
      <c r="F72" s="169"/>
      <c r="G72" s="169"/>
      <c r="H72" s="169"/>
      <c r="I72" s="169"/>
      <c r="J72" s="170"/>
      <c r="K72" s="130"/>
      <c r="L72" s="130"/>
      <c r="M72" s="130"/>
    </row>
    <row r="73" spans="1:13">
      <c r="A73" s="143"/>
      <c r="B73" s="143"/>
      <c r="C73" s="143"/>
      <c r="D73" s="143"/>
      <c r="E73" s="143"/>
      <c r="F73" s="143"/>
      <c r="G73" s="135"/>
      <c r="H73" s="135"/>
      <c r="I73" s="135"/>
      <c r="J73" s="59"/>
    </row>
    <row r="74" spans="1:13">
      <c r="A74" s="129" t="s">
        <v>203</v>
      </c>
      <c r="B74" s="156" t="s">
        <v>275</v>
      </c>
      <c r="C74" s="156"/>
      <c r="D74" s="156"/>
      <c r="E74" s="156"/>
      <c r="F74" s="156"/>
      <c r="G74" s="156"/>
      <c r="H74" s="156"/>
      <c r="I74" s="156"/>
      <c r="J74" s="156"/>
      <c r="K74" s="156"/>
      <c r="L74" s="156"/>
      <c r="M74" s="156"/>
    </row>
    <row r="75" spans="1:13" ht="60">
      <c r="A75" s="124" t="s">
        <v>215</v>
      </c>
      <c r="B75" s="124" t="s">
        <v>1</v>
      </c>
      <c r="C75" s="124" t="s">
        <v>2</v>
      </c>
      <c r="D75" s="125" t="s">
        <v>216</v>
      </c>
      <c r="E75" s="125" t="s">
        <v>228</v>
      </c>
      <c r="F75" s="125" t="s">
        <v>229</v>
      </c>
      <c r="G75" s="125" t="s">
        <v>230</v>
      </c>
      <c r="H75" s="124" t="s">
        <v>231</v>
      </c>
      <c r="I75" s="124" t="s">
        <v>232</v>
      </c>
      <c r="J75" s="124" t="s">
        <v>233</v>
      </c>
      <c r="K75" s="124" t="s">
        <v>217</v>
      </c>
      <c r="L75" s="33" t="s">
        <v>234</v>
      </c>
      <c r="M75" s="33" t="s">
        <v>235</v>
      </c>
    </row>
    <row r="76" spans="1:13" ht="168">
      <c r="A76" s="33" t="s">
        <v>3</v>
      </c>
      <c r="B76" s="113" t="s">
        <v>276</v>
      </c>
      <c r="C76" s="33" t="s">
        <v>12</v>
      </c>
      <c r="D76" s="32">
        <v>170</v>
      </c>
      <c r="E76" s="125"/>
      <c r="F76" s="125"/>
      <c r="G76" s="125"/>
      <c r="H76" s="58"/>
      <c r="I76" s="126"/>
      <c r="J76" s="126"/>
      <c r="K76" s="127"/>
      <c r="L76" s="128"/>
      <c r="M76" s="36"/>
    </row>
    <row r="77" spans="1:13" ht="180">
      <c r="A77" s="33" t="s">
        <v>5</v>
      </c>
      <c r="B77" s="113" t="s">
        <v>277</v>
      </c>
      <c r="C77" s="33" t="s">
        <v>12</v>
      </c>
      <c r="D77" s="32">
        <v>1000</v>
      </c>
      <c r="E77" s="125"/>
      <c r="F77" s="125"/>
      <c r="G77" s="125"/>
      <c r="H77" s="58"/>
      <c r="I77" s="126"/>
      <c r="J77" s="126"/>
      <c r="K77" s="127"/>
      <c r="L77" s="36"/>
      <c r="M77" s="36"/>
    </row>
    <row r="78" spans="1:13">
      <c r="A78" s="162" t="s">
        <v>257</v>
      </c>
      <c r="B78" s="174"/>
      <c r="C78" s="174"/>
      <c r="D78" s="174"/>
      <c r="E78" s="174"/>
      <c r="F78" s="174"/>
      <c r="G78" s="174"/>
      <c r="H78" s="174"/>
      <c r="I78" s="174"/>
      <c r="J78" s="175"/>
      <c r="K78" s="130"/>
      <c r="L78" s="130"/>
      <c r="M78" s="130"/>
    </row>
    <row r="79" spans="1:13">
      <c r="A79" s="76"/>
      <c r="B79" s="23"/>
      <c r="C79" s="23"/>
      <c r="D79" s="23"/>
      <c r="E79" s="9"/>
      <c r="F79" s="9"/>
      <c r="G79" s="76"/>
      <c r="H79" s="76"/>
      <c r="I79" s="59"/>
      <c r="J79" s="59"/>
    </row>
    <row r="80" spans="1:13">
      <c r="A80" s="47" t="s">
        <v>204</v>
      </c>
      <c r="B80" s="158" t="s">
        <v>280</v>
      </c>
      <c r="C80" s="158"/>
      <c r="D80" s="158"/>
      <c r="E80" s="158"/>
      <c r="F80" s="158"/>
      <c r="G80" s="158"/>
      <c r="H80" s="158"/>
      <c r="I80" s="158"/>
      <c r="J80" s="158"/>
      <c r="K80" s="158"/>
      <c r="L80" s="158"/>
      <c r="M80" s="158"/>
    </row>
    <row r="81" spans="1:13" ht="60">
      <c r="A81" s="124" t="s">
        <v>215</v>
      </c>
      <c r="B81" s="124" t="s">
        <v>1</v>
      </c>
      <c r="C81" s="124" t="s">
        <v>2</v>
      </c>
      <c r="D81" s="125" t="s">
        <v>216</v>
      </c>
      <c r="E81" s="125" t="s">
        <v>228</v>
      </c>
      <c r="F81" s="125" t="s">
        <v>229</v>
      </c>
      <c r="G81" s="125" t="s">
        <v>230</v>
      </c>
      <c r="H81" s="124" t="s">
        <v>231</v>
      </c>
      <c r="I81" s="124" t="s">
        <v>232</v>
      </c>
      <c r="J81" s="124" t="s">
        <v>233</v>
      </c>
      <c r="K81" s="124" t="s">
        <v>217</v>
      </c>
      <c r="L81" s="33" t="s">
        <v>234</v>
      </c>
      <c r="M81" s="33" t="s">
        <v>235</v>
      </c>
    </row>
    <row r="82" spans="1:13" ht="168">
      <c r="A82" s="33" t="s">
        <v>3</v>
      </c>
      <c r="B82" s="118" t="s">
        <v>278</v>
      </c>
      <c r="C82" s="33" t="s">
        <v>12</v>
      </c>
      <c r="D82" s="32">
        <v>10</v>
      </c>
      <c r="E82" s="125"/>
      <c r="F82" s="125"/>
      <c r="G82" s="125"/>
      <c r="H82" s="58"/>
      <c r="I82" s="126"/>
      <c r="J82" s="126"/>
      <c r="K82" s="127"/>
      <c r="L82" s="128"/>
      <c r="M82" s="36"/>
    </row>
    <row r="83" spans="1:13" ht="168">
      <c r="A83" s="33" t="s">
        <v>5</v>
      </c>
      <c r="B83" s="118" t="s">
        <v>279</v>
      </c>
      <c r="C83" s="33" t="s">
        <v>12</v>
      </c>
      <c r="D83" s="32">
        <v>50</v>
      </c>
      <c r="E83" s="36"/>
      <c r="F83" s="137"/>
      <c r="G83" s="36"/>
      <c r="H83" s="36"/>
      <c r="I83" s="36"/>
      <c r="J83" s="36"/>
      <c r="K83" s="145"/>
      <c r="L83" s="130"/>
      <c r="M83" s="130"/>
    </row>
    <row r="84" spans="1:13">
      <c r="A84" s="181" t="s">
        <v>237</v>
      </c>
      <c r="B84" s="181"/>
      <c r="C84" s="181"/>
      <c r="D84" s="181"/>
      <c r="E84" s="181"/>
      <c r="F84" s="181"/>
      <c r="G84" s="181"/>
      <c r="H84" s="181"/>
      <c r="I84" s="181"/>
      <c r="J84" s="181"/>
      <c r="K84" s="145"/>
      <c r="L84" s="130"/>
      <c r="M84" s="130"/>
    </row>
    <row r="85" spans="1:13">
      <c r="A85" s="76"/>
      <c r="B85" s="23"/>
      <c r="C85" s="23"/>
      <c r="D85" s="23"/>
      <c r="E85" s="9"/>
      <c r="F85" s="9"/>
      <c r="G85" s="76"/>
      <c r="H85" s="76"/>
      <c r="I85" s="59"/>
      <c r="J85" s="59"/>
    </row>
    <row r="86" spans="1:13" ht="24" customHeight="1">
      <c r="A86" s="47" t="s">
        <v>18</v>
      </c>
      <c r="B86" s="158" t="s">
        <v>221</v>
      </c>
      <c r="C86" s="158"/>
      <c r="D86" s="158"/>
      <c r="E86" s="158"/>
      <c r="F86" s="158"/>
      <c r="G86" s="158"/>
      <c r="H86" s="158"/>
      <c r="I86" s="158"/>
      <c r="J86" s="158"/>
      <c r="K86" s="158"/>
      <c r="L86" s="158"/>
      <c r="M86" s="158"/>
    </row>
    <row r="87" spans="1:13" ht="60">
      <c r="A87" s="124" t="s">
        <v>215</v>
      </c>
      <c r="B87" s="124" t="s">
        <v>1</v>
      </c>
      <c r="C87" s="124" t="s">
        <v>2</v>
      </c>
      <c r="D87" s="125" t="s">
        <v>216</v>
      </c>
      <c r="E87" s="125" t="s">
        <v>228</v>
      </c>
      <c r="F87" s="125" t="s">
        <v>229</v>
      </c>
      <c r="G87" s="125" t="s">
        <v>230</v>
      </c>
      <c r="H87" s="124" t="s">
        <v>231</v>
      </c>
      <c r="I87" s="124" t="s">
        <v>232</v>
      </c>
      <c r="J87" s="124" t="s">
        <v>233</v>
      </c>
      <c r="K87" s="124" t="s">
        <v>217</v>
      </c>
      <c r="L87" s="33" t="s">
        <v>234</v>
      </c>
      <c r="M87" s="33" t="s">
        <v>235</v>
      </c>
    </row>
    <row r="88" spans="1:13" ht="192">
      <c r="A88" s="33" t="s">
        <v>3</v>
      </c>
      <c r="B88" s="115" t="s">
        <v>281</v>
      </c>
      <c r="C88" s="33" t="s">
        <v>12</v>
      </c>
      <c r="D88" s="32">
        <v>60</v>
      </c>
      <c r="E88" s="125"/>
      <c r="F88" s="125"/>
      <c r="G88" s="125"/>
      <c r="H88" s="58"/>
      <c r="I88" s="126"/>
      <c r="J88" s="126"/>
      <c r="K88" s="127"/>
      <c r="L88" s="128"/>
      <c r="M88" s="36"/>
    </row>
    <row r="89" spans="1:13" ht="84">
      <c r="A89" s="33"/>
      <c r="B89" s="115" t="s">
        <v>282</v>
      </c>
      <c r="C89" s="33" t="s">
        <v>12</v>
      </c>
      <c r="D89" s="32">
        <v>100</v>
      </c>
      <c r="E89" s="125"/>
      <c r="F89" s="125"/>
      <c r="G89" s="125"/>
      <c r="H89" s="58"/>
      <c r="I89" s="126"/>
      <c r="J89" s="126"/>
      <c r="K89" s="127"/>
      <c r="L89" s="36"/>
      <c r="M89" s="36"/>
    </row>
    <row r="90" spans="1:13">
      <c r="A90" s="176" t="s">
        <v>237</v>
      </c>
      <c r="B90" s="177"/>
      <c r="C90" s="177"/>
      <c r="D90" s="177"/>
      <c r="E90" s="177"/>
      <c r="F90" s="177"/>
      <c r="G90" s="177"/>
      <c r="H90" s="177"/>
      <c r="I90" s="177"/>
      <c r="J90" s="178"/>
      <c r="K90" s="130"/>
      <c r="L90" s="130"/>
      <c r="M90" s="130"/>
    </row>
    <row r="92" spans="1:13">
      <c r="A92" s="46" t="s">
        <v>205</v>
      </c>
      <c r="B92" s="182" t="s">
        <v>283</v>
      </c>
      <c r="C92" s="182"/>
      <c r="D92" s="182"/>
      <c r="E92" s="182"/>
      <c r="F92" s="182"/>
      <c r="G92" s="182"/>
      <c r="H92" s="182"/>
      <c r="I92" s="182"/>
      <c r="J92" s="182"/>
      <c r="K92" s="182"/>
      <c r="L92" s="182"/>
      <c r="M92" s="182"/>
    </row>
    <row r="93" spans="1:13" ht="60">
      <c r="A93" s="124" t="s">
        <v>215</v>
      </c>
      <c r="B93" s="124" t="s">
        <v>1</v>
      </c>
      <c r="C93" s="124" t="s">
        <v>2</v>
      </c>
      <c r="D93" s="125" t="s">
        <v>216</v>
      </c>
      <c r="E93" s="125" t="s">
        <v>228</v>
      </c>
      <c r="F93" s="125" t="s">
        <v>229</v>
      </c>
      <c r="G93" s="125" t="s">
        <v>230</v>
      </c>
      <c r="H93" s="124" t="s">
        <v>231</v>
      </c>
      <c r="I93" s="124" t="s">
        <v>232</v>
      </c>
      <c r="J93" s="124" t="s">
        <v>233</v>
      </c>
      <c r="K93" s="124" t="s">
        <v>217</v>
      </c>
      <c r="L93" s="33" t="s">
        <v>234</v>
      </c>
      <c r="M93" s="33" t="s">
        <v>235</v>
      </c>
    </row>
    <row r="94" spans="1:13" ht="60">
      <c r="A94" s="53" t="s">
        <v>3</v>
      </c>
      <c r="B94" s="115" t="s">
        <v>284</v>
      </c>
      <c r="C94" s="131" t="s">
        <v>4</v>
      </c>
      <c r="D94" s="132">
        <v>30</v>
      </c>
      <c r="E94" s="125"/>
      <c r="F94" s="125"/>
      <c r="G94" s="125"/>
      <c r="H94" s="58"/>
      <c r="I94" s="126"/>
      <c r="J94" s="126"/>
      <c r="K94" s="127"/>
      <c r="L94" s="128"/>
      <c r="M94" s="36"/>
    </row>
    <row r="96" spans="1:13">
      <c r="A96" s="138" t="s">
        <v>225</v>
      </c>
      <c r="B96" s="156" t="s">
        <v>160</v>
      </c>
      <c r="C96" s="156"/>
      <c r="D96" s="156"/>
      <c r="E96" s="156"/>
      <c r="F96" s="156"/>
      <c r="G96" s="156"/>
      <c r="H96" s="156"/>
      <c r="I96" s="156"/>
      <c r="J96" s="156"/>
      <c r="K96" s="156"/>
      <c r="L96" s="156"/>
      <c r="M96" s="156"/>
    </row>
    <row r="97" spans="1:13" ht="60">
      <c r="A97" s="124" t="s">
        <v>215</v>
      </c>
      <c r="B97" s="124" t="s">
        <v>1</v>
      </c>
      <c r="C97" s="124" t="s">
        <v>2</v>
      </c>
      <c r="D97" s="125" t="s">
        <v>216</v>
      </c>
      <c r="E97" s="125" t="s">
        <v>228</v>
      </c>
      <c r="F97" s="125" t="s">
        <v>229</v>
      </c>
      <c r="G97" s="125" t="s">
        <v>230</v>
      </c>
      <c r="H97" s="124" t="s">
        <v>231</v>
      </c>
      <c r="I97" s="124" t="s">
        <v>232</v>
      </c>
      <c r="J97" s="124" t="s">
        <v>233</v>
      </c>
      <c r="K97" s="124" t="s">
        <v>217</v>
      </c>
      <c r="L97" s="33" t="s">
        <v>234</v>
      </c>
      <c r="M97" s="33" t="s">
        <v>235</v>
      </c>
    </row>
    <row r="98" spans="1:13" ht="84">
      <c r="A98" s="53" t="s">
        <v>3</v>
      </c>
      <c r="B98" s="113" t="s">
        <v>218</v>
      </c>
      <c r="C98" s="131" t="s">
        <v>12</v>
      </c>
      <c r="D98" s="132">
        <v>160</v>
      </c>
      <c r="E98" s="125"/>
      <c r="F98" s="125"/>
      <c r="G98" s="125"/>
      <c r="H98" s="58"/>
      <c r="I98" s="126"/>
      <c r="J98" s="126"/>
      <c r="K98" s="127"/>
      <c r="L98" s="128"/>
      <c r="M98" s="36"/>
    </row>
    <row r="99" spans="1:13" ht="84">
      <c r="A99" s="53" t="s">
        <v>5</v>
      </c>
      <c r="B99" s="113" t="s">
        <v>219</v>
      </c>
      <c r="C99" s="131" t="s">
        <v>12</v>
      </c>
      <c r="D99" s="132">
        <v>160</v>
      </c>
      <c r="E99" s="125"/>
      <c r="F99" s="125"/>
      <c r="G99" s="125"/>
      <c r="H99" s="58"/>
      <c r="I99" s="126"/>
      <c r="J99" s="126"/>
      <c r="K99" s="127"/>
      <c r="L99" s="36"/>
      <c r="M99" s="36"/>
    </row>
    <row r="100" spans="1:13">
      <c r="A100" s="176" t="s">
        <v>257</v>
      </c>
      <c r="B100" s="177"/>
      <c r="C100" s="177"/>
      <c r="D100" s="177"/>
      <c r="E100" s="177"/>
      <c r="F100" s="177"/>
      <c r="G100" s="177"/>
      <c r="H100" s="177"/>
      <c r="I100" s="177"/>
      <c r="J100" s="178"/>
      <c r="K100" s="130"/>
      <c r="L100" s="130"/>
      <c r="M100" s="130"/>
    </row>
    <row r="101" spans="1:13">
      <c r="A101" s="139"/>
      <c r="B101" s="139"/>
      <c r="C101" s="139"/>
      <c r="D101" s="139"/>
      <c r="E101" s="139"/>
      <c r="F101" s="139"/>
      <c r="G101" s="139"/>
      <c r="H101" s="75"/>
      <c r="I101" s="75"/>
      <c r="J101" s="135"/>
    </row>
    <row r="102" spans="1:13" ht="14.25" customHeight="1">
      <c r="A102" s="138" t="s">
        <v>226</v>
      </c>
      <c r="B102" s="179" t="s">
        <v>292</v>
      </c>
      <c r="C102" s="179" t="s">
        <v>292</v>
      </c>
      <c r="D102" s="179" t="s">
        <v>292</v>
      </c>
      <c r="E102" s="179" t="s">
        <v>292</v>
      </c>
      <c r="F102" s="179" t="s">
        <v>292</v>
      </c>
      <c r="G102" s="179" t="s">
        <v>292</v>
      </c>
      <c r="H102" s="179" t="s">
        <v>292</v>
      </c>
      <c r="I102" s="179" t="s">
        <v>292</v>
      </c>
      <c r="J102" s="179" t="s">
        <v>292</v>
      </c>
      <c r="K102" s="179" t="s">
        <v>292</v>
      </c>
      <c r="L102" s="179" t="s">
        <v>292</v>
      </c>
      <c r="M102" s="179" t="s">
        <v>292</v>
      </c>
    </row>
    <row r="103" spans="1:13" ht="60">
      <c r="A103" s="124" t="s">
        <v>215</v>
      </c>
      <c r="B103" s="124" t="s">
        <v>1</v>
      </c>
      <c r="C103" s="124" t="s">
        <v>2</v>
      </c>
      <c r="D103" s="125" t="s">
        <v>216</v>
      </c>
      <c r="E103" s="125" t="s">
        <v>228</v>
      </c>
      <c r="F103" s="125" t="s">
        <v>229</v>
      </c>
      <c r="G103" s="125" t="s">
        <v>230</v>
      </c>
      <c r="H103" s="124" t="s">
        <v>231</v>
      </c>
      <c r="I103" s="124" t="s">
        <v>232</v>
      </c>
      <c r="J103" s="124" t="s">
        <v>233</v>
      </c>
      <c r="K103" s="124" t="s">
        <v>217</v>
      </c>
      <c r="L103" s="33" t="s">
        <v>234</v>
      </c>
      <c r="M103" s="33" t="s">
        <v>235</v>
      </c>
    </row>
    <row r="104" spans="1:13" ht="108">
      <c r="A104" s="53" t="s">
        <v>3</v>
      </c>
      <c r="B104" s="113" t="s">
        <v>285</v>
      </c>
      <c r="C104" s="65" t="s">
        <v>4</v>
      </c>
      <c r="D104" s="65">
        <v>80</v>
      </c>
      <c r="E104" s="125"/>
      <c r="F104" s="125"/>
      <c r="G104" s="125"/>
      <c r="H104" s="58"/>
      <c r="I104" s="126"/>
      <c r="J104" s="126"/>
      <c r="K104" s="127"/>
      <c r="L104" s="128"/>
      <c r="M104" s="36"/>
    </row>
    <row r="105" spans="1:13">
      <c r="A105" s="140"/>
      <c r="B105" s="140"/>
      <c r="C105" s="140"/>
      <c r="D105" s="140"/>
      <c r="E105" s="140"/>
      <c r="F105" s="140"/>
      <c r="G105" s="140"/>
      <c r="H105" s="15"/>
      <c r="I105" s="15"/>
    </row>
    <row r="106" spans="1:13" ht="15" customHeight="1">
      <c r="A106" s="141" t="s">
        <v>48</v>
      </c>
      <c r="B106" s="180" t="s">
        <v>293</v>
      </c>
      <c r="C106" s="180"/>
      <c r="D106" s="180"/>
      <c r="E106" s="180"/>
      <c r="F106" s="180"/>
      <c r="G106" s="180"/>
      <c r="H106" s="180"/>
      <c r="I106" s="180"/>
      <c r="J106" s="180"/>
      <c r="K106" s="180"/>
      <c r="L106" s="180"/>
      <c r="M106" s="180"/>
    </row>
    <row r="107" spans="1:13" ht="60">
      <c r="A107" s="33" t="s">
        <v>0</v>
      </c>
      <c r="B107" s="124" t="s">
        <v>1</v>
      </c>
      <c r="C107" s="124" t="s">
        <v>2</v>
      </c>
      <c r="D107" s="125" t="s">
        <v>216</v>
      </c>
      <c r="E107" s="125" t="s">
        <v>228</v>
      </c>
      <c r="F107" s="125" t="s">
        <v>229</v>
      </c>
      <c r="G107" s="125" t="s">
        <v>230</v>
      </c>
      <c r="H107" s="124" t="s">
        <v>231</v>
      </c>
      <c r="I107" s="124" t="s">
        <v>232</v>
      </c>
      <c r="J107" s="124" t="s">
        <v>233</v>
      </c>
      <c r="K107" s="124" t="s">
        <v>217</v>
      </c>
      <c r="L107" s="33" t="s">
        <v>234</v>
      </c>
      <c r="M107" s="33" t="s">
        <v>235</v>
      </c>
    </row>
    <row r="108" spans="1:13" ht="96">
      <c r="A108" s="122" t="s">
        <v>3</v>
      </c>
      <c r="B108" s="123" t="s">
        <v>286</v>
      </c>
      <c r="C108" s="11" t="s">
        <v>4</v>
      </c>
      <c r="D108" s="11">
        <v>30</v>
      </c>
      <c r="E108" s="125"/>
      <c r="F108" s="125"/>
      <c r="G108" s="125"/>
      <c r="H108" s="58"/>
      <c r="I108" s="126"/>
      <c r="J108" s="126"/>
      <c r="K108" s="127"/>
      <c r="L108" s="128"/>
      <c r="M108" s="36"/>
    </row>
    <row r="109" spans="1:13" ht="96">
      <c r="A109" s="122" t="s">
        <v>5</v>
      </c>
      <c r="B109" s="123" t="s">
        <v>287</v>
      </c>
      <c r="C109" s="11" t="s">
        <v>4</v>
      </c>
      <c r="D109" s="11">
        <v>100</v>
      </c>
      <c r="E109" s="125"/>
      <c r="F109" s="125"/>
      <c r="G109" s="125"/>
      <c r="H109" s="58"/>
      <c r="I109" s="126"/>
      <c r="J109" s="126"/>
      <c r="K109" s="127"/>
      <c r="L109" s="36"/>
      <c r="M109" s="36"/>
    </row>
    <row r="110" spans="1:13" ht="96">
      <c r="A110" s="122" t="s">
        <v>6</v>
      </c>
      <c r="B110" s="123" t="s">
        <v>288</v>
      </c>
      <c r="C110" s="11" t="s">
        <v>4</v>
      </c>
      <c r="D110" s="11">
        <v>40</v>
      </c>
      <c r="E110" s="125"/>
      <c r="F110" s="125"/>
      <c r="G110" s="125"/>
      <c r="H110" s="58"/>
      <c r="I110" s="126"/>
      <c r="J110" s="126"/>
      <c r="K110" s="127"/>
      <c r="L110" s="36"/>
      <c r="M110" s="36"/>
    </row>
    <row r="111" spans="1:13">
      <c r="A111" s="171" t="s">
        <v>237</v>
      </c>
      <c r="B111" s="172"/>
      <c r="C111" s="172"/>
      <c r="D111" s="172"/>
      <c r="E111" s="172"/>
      <c r="F111" s="172"/>
      <c r="G111" s="172"/>
      <c r="H111" s="172"/>
      <c r="I111" s="172"/>
      <c r="J111" s="173"/>
      <c r="K111" s="130"/>
      <c r="L111" s="130"/>
      <c r="M111" s="130"/>
    </row>
    <row r="115" spans="7:9">
      <c r="G115" s="142"/>
      <c r="H115" s="142"/>
      <c r="I115" s="142"/>
    </row>
  </sheetData>
  <sheetProtection selectLockedCells="1" selectUnlockedCells="1"/>
  <mergeCells count="31">
    <mergeCell ref="A111:J111"/>
    <mergeCell ref="A65:J65"/>
    <mergeCell ref="A72:J72"/>
    <mergeCell ref="A78:J78"/>
    <mergeCell ref="A90:J90"/>
    <mergeCell ref="A100:J100"/>
    <mergeCell ref="B96:M96"/>
    <mergeCell ref="B102:M102"/>
    <mergeCell ref="B106:M106"/>
    <mergeCell ref="A84:J84"/>
    <mergeCell ref="B67:M67"/>
    <mergeCell ref="B74:M74"/>
    <mergeCell ref="B80:M80"/>
    <mergeCell ref="B86:M86"/>
    <mergeCell ref="B92:M92"/>
    <mergeCell ref="B50:M50"/>
    <mergeCell ref="B58:M58"/>
    <mergeCell ref="A1:M1"/>
    <mergeCell ref="B3:M3"/>
    <mergeCell ref="B7:M7"/>
    <mergeCell ref="B11:M11"/>
    <mergeCell ref="B15:M15"/>
    <mergeCell ref="B26:M26"/>
    <mergeCell ref="B30:M30"/>
    <mergeCell ref="B34:M34"/>
    <mergeCell ref="B38:M38"/>
    <mergeCell ref="B44:M44"/>
    <mergeCell ref="A23:J23"/>
    <mergeCell ref="A42:J42"/>
    <mergeCell ref="A56:J56"/>
    <mergeCell ref="A48:J48"/>
  </mergeCells>
  <phoneticPr fontId="11" type="noConversion"/>
  <pageMargins left="0.23622047244094491" right="0.23622047244094491" top="0.74803149606299213" bottom="0.74803149606299213" header="0.31496062992125984" footer="0.31496062992125984"/>
  <pageSetup paperSize="9" scale="60" firstPageNumber="0" fitToHeight="8" orientation="landscape" horizontalDpi="300" verticalDpi="300" r:id="rId1"/>
  <headerFooter alignWithMargins="0">
    <oddFooter>&amp;C&amp;"Times New Roman,Normalny"&amp;12Strona &amp;P</oddFooter>
  </headerFooter>
  <rowBreaks count="3" manualBreakCount="3">
    <brk id="13" max="12" man="1"/>
    <brk id="41" max="12" man="1"/>
    <brk id="84" max="12"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Igły do portów i zestawy CYTO</vt:lpstr>
      <vt:lpstr>do przetargu (2)</vt:lpstr>
      <vt:lpstr> do przetargu WM 19 cz.</vt:lpstr>
      <vt:lpstr>' do przetargu WM 19 cz.'!Print_Area</vt:lpstr>
      <vt:lpstr>'do przetargu (2)'!Print_Area</vt:lpstr>
      <vt:lpstr>'Igły do portów i zestawy CYTO'!Print_Area</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rkujaczynska</dc:creator>
  <cp:lastModifiedBy>Maximilian Hühnersbichler</cp:lastModifiedBy>
  <cp:lastPrinted>2024-11-21T12:16:08Z</cp:lastPrinted>
  <dcterms:created xsi:type="dcterms:W3CDTF">2020-05-27T12:32:24Z</dcterms:created>
  <dcterms:modified xsi:type="dcterms:W3CDTF">2025-05-05T12:17:11Z</dcterms:modified>
</cp:coreProperties>
</file>